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20" yWindow="0" windowWidth="24240" windowHeight="15100" tabRatio="500" activeTab="2"/>
  </bookViews>
  <sheets>
    <sheet name="Party funds" sheetId="1" r:id="rId1"/>
    <sheet name="CNE $" sheetId="3" r:id="rId2"/>
    <sheet name="CNE MT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W10" i="1" l="1"/>
  <c r="BX10" i="1"/>
  <c r="BY10" i="1"/>
  <c r="BZ10" i="1"/>
  <c r="CA10" i="1"/>
  <c r="CB10" i="1"/>
  <c r="CC10" i="1"/>
  <c r="BW11" i="1"/>
  <c r="BX11" i="1"/>
  <c r="BY11" i="1"/>
  <c r="BZ11" i="1"/>
  <c r="CA11" i="1"/>
  <c r="CB11" i="1"/>
  <c r="CC11" i="1"/>
  <c r="BW12" i="1"/>
  <c r="BX12" i="1"/>
  <c r="BY12" i="1"/>
  <c r="BZ12" i="1"/>
  <c r="CA12" i="1"/>
  <c r="CB12" i="1"/>
  <c r="CC12" i="1"/>
  <c r="BW13" i="1"/>
  <c r="BX13" i="1"/>
  <c r="BY13" i="1"/>
  <c r="BZ13" i="1"/>
  <c r="CA13" i="1"/>
  <c r="CB13" i="1"/>
  <c r="CC13" i="1"/>
  <c r="BW14" i="1"/>
  <c r="BX14" i="1"/>
  <c r="BY14" i="1"/>
  <c r="BZ14" i="1"/>
  <c r="CA14" i="1"/>
  <c r="CB14" i="1"/>
  <c r="CC14" i="1"/>
  <c r="BW15" i="1"/>
  <c r="BX15" i="1"/>
  <c r="BY15" i="1"/>
  <c r="BZ15" i="1"/>
  <c r="CA15" i="1"/>
  <c r="CB15" i="1"/>
  <c r="CC15" i="1"/>
  <c r="BW16" i="1"/>
  <c r="BX16" i="1"/>
  <c r="BY16" i="1"/>
  <c r="BZ16" i="1"/>
  <c r="CA16" i="1"/>
  <c r="CB16" i="1"/>
  <c r="CC16" i="1"/>
  <c r="BW17" i="1"/>
  <c r="BX17" i="1"/>
  <c r="BY17" i="1"/>
  <c r="BZ17" i="1"/>
  <c r="CA17" i="1"/>
  <c r="CB17" i="1"/>
  <c r="CC17" i="1"/>
  <c r="BW18" i="1"/>
  <c r="BX18" i="1"/>
  <c r="BY18" i="1"/>
  <c r="BZ18" i="1"/>
  <c r="CA18" i="1"/>
  <c r="CB18" i="1"/>
  <c r="CC18" i="1"/>
  <c r="BW19" i="1"/>
  <c r="BX19" i="1"/>
  <c r="BY19" i="1"/>
  <c r="BZ19" i="1"/>
  <c r="CA19" i="1"/>
  <c r="CB19" i="1"/>
  <c r="CC19" i="1"/>
  <c r="BW20" i="1"/>
  <c r="BX20" i="1"/>
  <c r="BY20" i="1"/>
  <c r="BZ20" i="1"/>
  <c r="CA20" i="1"/>
  <c r="CB20" i="1"/>
  <c r="CC20" i="1"/>
  <c r="BW21" i="1"/>
  <c r="BX21" i="1"/>
  <c r="BY21" i="1"/>
  <c r="BZ21" i="1"/>
  <c r="CA21" i="1"/>
  <c r="CB21" i="1"/>
  <c r="CC21" i="1"/>
  <c r="BW22" i="1"/>
  <c r="BX22" i="1"/>
  <c r="BY22" i="1"/>
  <c r="BZ22" i="1"/>
  <c r="CA22" i="1"/>
  <c r="CB22" i="1"/>
  <c r="CC22" i="1"/>
  <c r="BW23" i="1"/>
  <c r="BX23" i="1"/>
  <c r="BY23" i="1"/>
  <c r="BZ23" i="1"/>
  <c r="CA23" i="1"/>
  <c r="CB23" i="1"/>
  <c r="CC23" i="1"/>
  <c r="BW24" i="1"/>
  <c r="BX24" i="1"/>
  <c r="BY24" i="1"/>
  <c r="BZ24" i="1"/>
  <c r="CA24" i="1"/>
  <c r="CB24" i="1"/>
  <c r="CC24" i="1"/>
  <c r="BW25" i="1"/>
  <c r="BX25" i="1"/>
  <c r="BY25" i="1"/>
  <c r="BZ25" i="1"/>
  <c r="CA25" i="1"/>
  <c r="CB25" i="1"/>
  <c r="CC25" i="1"/>
  <c r="BW26" i="1"/>
  <c r="BX26" i="1"/>
  <c r="BY26" i="1"/>
  <c r="BZ26" i="1"/>
  <c r="CA26" i="1"/>
  <c r="CB26" i="1"/>
  <c r="CC26" i="1"/>
  <c r="BW27" i="1"/>
  <c r="BX27" i="1"/>
  <c r="BY27" i="1"/>
  <c r="BZ27" i="1"/>
  <c r="CA27" i="1"/>
  <c r="CB27" i="1"/>
  <c r="CC27" i="1"/>
  <c r="BW28" i="1"/>
  <c r="BX28" i="1"/>
  <c r="BY28" i="1"/>
  <c r="BZ28" i="1"/>
  <c r="CA28" i="1"/>
  <c r="CB28" i="1"/>
  <c r="CC28" i="1"/>
  <c r="BW29" i="1"/>
  <c r="BX29" i="1"/>
  <c r="BY29" i="1"/>
  <c r="BZ29" i="1"/>
  <c r="CA29" i="1"/>
  <c r="CB29" i="1"/>
  <c r="CC29" i="1"/>
  <c r="BW30" i="1"/>
  <c r="BX30" i="1"/>
  <c r="BY30" i="1"/>
  <c r="BZ30" i="1"/>
  <c r="CA30" i="1"/>
  <c r="CB30" i="1"/>
  <c r="CC30" i="1"/>
  <c r="BW31" i="1"/>
  <c r="BX31" i="1"/>
  <c r="BY31" i="1"/>
  <c r="BZ31" i="1"/>
  <c r="CA31" i="1"/>
  <c r="CB31" i="1"/>
  <c r="CC31" i="1"/>
  <c r="BW32" i="1"/>
  <c r="BX32" i="1"/>
  <c r="BY32" i="1"/>
  <c r="BZ32" i="1"/>
  <c r="CA32" i="1"/>
  <c r="CB32" i="1"/>
  <c r="CC32" i="1"/>
  <c r="BW33" i="1"/>
  <c r="BX33" i="1"/>
  <c r="BY33" i="1"/>
  <c r="BZ33" i="1"/>
  <c r="CA33" i="1"/>
  <c r="CB33" i="1"/>
  <c r="CC33" i="1"/>
  <c r="BW34" i="1"/>
  <c r="BX34" i="1"/>
  <c r="BY34" i="1"/>
  <c r="BZ34" i="1"/>
  <c r="CA34" i="1"/>
  <c r="CB34" i="1"/>
  <c r="CC34" i="1"/>
  <c r="BW35" i="1"/>
  <c r="BX35" i="1"/>
  <c r="BY35" i="1"/>
  <c r="BZ35" i="1"/>
  <c r="CA35" i="1"/>
  <c r="CB35" i="1"/>
  <c r="CC35" i="1"/>
  <c r="BW37" i="1"/>
  <c r="BX37" i="1"/>
  <c r="BY37" i="1"/>
  <c r="BZ37" i="1"/>
  <c r="CA37" i="1"/>
  <c r="CB37" i="1"/>
  <c r="CC37" i="1"/>
  <c r="CF10" i="1"/>
  <c r="CG10" i="1"/>
  <c r="CH10" i="1"/>
  <c r="CI10" i="1"/>
  <c r="CJ10" i="1"/>
  <c r="CK10" i="1"/>
  <c r="CL10" i="1"/>
  <c r="CF11" i="1"/>
  <c r="CG11" i="1"/>
  <c r="CH11" i="1"/>
  <c r="CI11" i="1"/>
  <c r="CJ11" i="1"/>
  <c r="CK11" i="1"/>
  <c r="CL11" i="1"/>
  <c r="CF12" i="1"/>
  <c r="CG12" i="1"/>
  <c r="CH12" i="1"/>
  <c r="CI12" i="1"/>
  <c r="CJ12" i="1"/>
  <c r="CK12" i="1"/>
  <c r="CL12" i="1"/>
  <c r="CF13" i="1"/>
  <c r="CG13" i="1"/>
  <c r="CH13" i="1"/>
  <c r="CI13" i="1"/>
  <c r="CJ13" i="1"/>
  <c r="CK13" i="1"/>
  <c r="CL13" i="1"/>
  <c r="CF14" i="1"/>
  <c r="CG14" i="1"/>
  <c r="CH14" i="1"/>
  <c r="CI14" i="1"/>
  <c r="CJ14" i="1"/>
  <c r="CK14" i="1"/>
  <c r="CL14" i="1"/>
  <c r="CF15" i="1"/>
  <c r="CG15" i="1"/>
  <c r="CH15" i="1"/>
  <c r="CI15" i="1"/>
  <c r="CJ15" i="1"/>
  <c r="CK15" i="1"/>
  <c r="CL15" i="1"/>
  <c r="CF16" i="1"/>
  <c r="CG16" i="1"/>
  <c r="CH16" i="1"/>
  <c r="CI16" i="1"/>
  <c r="CJ16" i="1"/>
  <c r="CK16" i="1"/>
  <c r="CL16" i="1"/>
  <c r="CF17" i="1"/>
  <c r="CG17" i="1"/>
  <c r="CH17" i="1"/>
  <c r="CI17" i="1"/>
  <c r="CJ17" i="1"/>
  <c r="CK17" i="1"/>
  <c r="CL17" i="1"/>
  <c r="CF18" i="1"/>
  <c r="CG18" i="1"/>
  <c r="CH18" i="1"/>
  <c r="CI18" i="1"/>
  <c r="CJ18" i="1"/>
  <c r="CK18" i="1"/>
  <c r="CL18" i="1"/>
  <c r="CF19" i="1"/>
  <c r="CG19" i="1"/>
  <c r="CH19" i="1"/>
  <c r="CI19" i="1"/>
  <c r="CJ19" i="1"/>
  <c r="CK19" i="1"/>
  <c r="CL19" i="1"/>
  <c r="CF20" i="1"/>
  <c r="CG20" i="1"/>
  <c r="CH20" i="1"/>
  <c r="CI20" i="1"/>
  <c r="CJ20" i="1"/>
  <c r="CK20" i="1"/>
  <c r="CL20" i="1"/>
  <c r="CF21" i="1"/>
  <c r="CG21" i="1"/>
  <c r="CH21" i="1"/>
  <c r="CI21" i="1"/>
  <c r="CJ21" i="1"/>
  <c r="CK21" i="1"/>
  <c r="CL21" i="1"/>
  <c r="CF22" i="1"/>
  <c r="CG22" i="1"/>
  <c r="CH22" i="1"/>
  <c r="CI22" i="1"/>
  <c r="CJ22" i="1"/>
  <c r="CK22" i="1"/>
  <c r="CL22" i="1"/>
  <c r="CF23" i="1"/>
  <c r="CG23" i="1"/>
  <c r="CH23" i="1"/>
  <c r="CI23" i="1"/>
  <c r="CJ23" i="1"/>
  <c r="CK23" i="1"/>
  <c r="CL23" i="1"/>
  <c r="CF24" i="1"/>
  <c r="CG24" i="1"/>
  <c r="CH24" i="1"/>
  <c r="CI24" i="1"/>
  <c r="CJ24" i="1"/>
  <c r="CK24" i="1"/>
  <c r="CL24" i="1"/>
  <c r="CF25" i="1"/>
  <c r="CG25" i="1"/>
  <c r="CH25" i="1"/>
  <c r="CI25" i="1"/>
  <c r="CJ25" i="1"/>
  <c r="CK25" i="1"/>
  <c r="CL25" i="1"/>
  <c r="CF26" i="1"/>
  <c r="CG26" i="1"/>
  <c r="CH26" i="1"/>
  <c r="CI26" i="1"/>
  <c r="CJ26" i="1"/>
  <c r="CK26" i="1"/>
  <c r="CL26" i="1"/>
  <c r="CF27" i="1"/>
  <c r="CG27" i="1"/>
  <c r="CH27" i="1"/>
  <c r="CI27" i="1"/>
  <c r="CJ27" i="1"/>
  <c r="CK27" i="1"/>
  <c r="CL27" i="1"/>
  <c r="CF28" i="1"/>
  <c r="CG28" i="1"/>
  <c r="CH28" i="1"/>
  <c r="CI28" i="1"/>
  <c r="CJ28" i="1"/>
  <c r="CK28" i="1"/>
  <c r="CL28" i="1"/>
  <c r="CF29" i="1"/>
  <c r="CG29" i="1"/>
  <c r="CH29" i="1"/>
  <c r="CI29" i="1"/>
  <c r="CJ29" i="1"/>
  <c r="CK29" i="1"/>
  <c r="CL29" i="1"/>
  <c r="CF30" i="1"/>
  <c r="CG30" i="1"/>
  <c r="CH30" i="1"/>
  <c r="CI30" i="1"/>
  <c r="CJ30" i="1"/>
  <c r="CK30" i="1"/>
  <c r="CL30" i="1"/>
  <c r="CF31" i="1"/>
  <c r="CG31" i="1"/>
  <c r="CH31" i="1"/>
  <c r="CI31" i="1"/>
  <c r="CJ31" i="1"/>
  <c r="CK31" i="1"/>
  <c r="CL31" i="1"/>
  <c r="CF32" i="1"/>
  <c r="CG32" i="1"/>
  <c r="CH32" i="1"/>
  <c r="CI32" i="1"/>
  <c r="CJ32" i="1"/>
  <c r="CK32" i="1"/>
  <c r="CL32" i="1"/>
  <c r="CF33" i="1"/>
  <c r="CG33" i="1"/>
  <c r="CH33" i="1"/>
  <c r="CI33" i="1"/>
  <c r="CJ33" i="1"/>
  <c r="CK33" i="1"/>
  <c r="CL33" i="1"/>
  <c r="CF34" i="1"/>
  <c r="CG34" i="1"/>
  <c r="CH34" i="1"/>
  <c r="CI34" i="1"/>
  <c r="CJ34" i="1"/>
  <c r="CK34" i="1"/>
  <c r="CL34" i="1"/>
  <c r="CF35" i="1"/>
  <c r="CG35" i="1"/>
  <c r="CH35" i="1"/>
  <c r="CI35" i="1"/>
  <c r="CJ35" i="1"/>
  <c r="CK35" i="1"/>
  <c r="CL35" i="1"/>
  <c r="CF37" i="1"/>
  <c r="CG37" i="1"/>
  <c r="CH37" i="1"/>
  <c r="CI37" i="1"/>
  <c r="CJ37" i="1"/>
  <c r="CK37" i="1"/>
  <c r="CL37" i="1"/>
  <c r="CI9" i="1"/>
  <c r="CJ9" i="1"/>
  <c r="CK9" i="1"/>
  <c r="CL9" i="1"/>
  <c r="CH9" i="1"/>
  <c r="CC9" i="1"/>
  <c r="BZ9" i="1"/>
  <c r="CA9" i="1"/>
  <c r="CB9" i="1"/>
  <c r="BY9" i="1"/>
  <c r="CG9" i="1"/>
  <c r="CF9" i="1"/>
  <c r="BX9" i="1"/>
  <c r="BW9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P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P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P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P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P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P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P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P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P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P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P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P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P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P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P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P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P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P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P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P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P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P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P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P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P67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P41" i="1"/>
  <c r="P69" i="1"/>
  <c r="Q41" i="1"/>
  <c r="R41" i="1"/>
  <c r="C69" i="1"/>
  <c r="C71" i="1"/>
  <c r="D69" i="1"/>
  <c r="D71" i="1"/>
  <c r="E69" i="1"/>
  <c r="E71" i="1"/>
  <c r="F69" i="1"/>
  <c r="F71" i="1"/>
  <c r="G69" i="1"/>
  <c r="G71" i="1"/>
  <c r="H69" i="1"/>
  <c r="H71" i="1"/>
  <c r="I69" i="1"/>
  <c r="I71" i="1"/>
  <c r="J69" i="1"/>
  <c r="J71" i="1"/>
  <c r="K69" i="1"/>
  <c r="K71" i="1"/>
  <c r="L69" i="1"/>
  <c r="L71" i="1"/>
  <c r="M69" i="1"/>
  <c r="M71" i="1"/>
  <c r="N69" i="1"/>
  <c r="N71" i="1"/>
  <c r="B69" i="1"/>
  <c r="B71" i="1"/>
  <c r="AN9" i="1"/>
  <c r="T42" i="1"/>
  <c r="U42" i="1"/>
  <c r="V42" i="1"/>
  <c r="W42" i="1"/>
  <c r="X42" i="1"/>
  <c r="Y42" i="1"/>
  <c r="Z42" i="1"/>
  <c r="AA42" i="1"/>
  <c r="AB42" i="1"/>
  <c r="AC42" i="1"/>
  <c r="AE42" i="1"/>
  <c r="T43" i="1"/>
  <c r="U43" i="1"/>
  <c r="V43" i="1"/>
  <c r="W43" i="1"/>
  <c r="X43" i="1"/>
  <c r="Y43" i="1"/>
  <c r="Z43" i="1"/>
  <c r="AA43" i="1"/>
  <c r="AB43" i="1"/>
  <c r="AC43" i="1"/>
  <c r="AE43" i="1"/>
  <c r="T44" i="1"/>
  <c r="U44" i="1"/>
  <c r="V44" i="1"/>
  <c r="W44" i="1"/>
  <c r="X44" i="1"/>
  <c r="Y44" i="1"/>
  <c r="Z44" i="1"/>
  <c r="AA44" i="1"/>
  <c r="AB44" i="1"/>
  <c r="AC44" i="1"/>
  <c r="AE44" i="1"/>
  <c r="T45" i="1"/>
  <c r="U45" i="1"/>
  <c r="V45" i="1"/>
  <c r="W45" i="1"/>
  <c r="X45" i="1"/>
  <c r="Y45" i="1"/>
  <c r="Z45" i="1"/>
  <c r="AA45" i="1"/>
  <c r="AB45" i="1"/>
  <c r="AC45" i="1"/>
  <c r="AE45" i="1"/>
  <c r="T46" i="1"/>
  <c r="U46" i="1"/>
  <c r="V46" i="1"/>
  <c r="W46" i="1"/>
  <c r="X46" i="1"/>
  <c r="Y46" i="1"/>
  <c r="Z46" i="1"/>
  <c r="AA46" i="1"/>
  <c r="AB46" i="1"/>
  <c r="AC46" i="1"/>
  <c r="AE46" i="1"/>
  <c r="T47" i="1"/>
  <c r="U47" i="1"/>
  <c r="V47" i="1"/>
  <c r="W47" i="1"/>
  <c r="X47" i="1"/>
  <c r="Y47" i="1"/>
  <c r="Z47" i="1"/>
  <c r="AA47" i="1"/>
  <c r="AB47" i="1"/>
  <c r="AC47" i="1"/>
  <c r="AE47" i="1"/>
  <c r="T48" i="1"/>
  <c r="U48" i="1"/>
  <c r="V48" i="1"/>
  <c r="W48" i="1"/>
  <c r="X48" i="1"/>
  <c r="Y48" i="1"/>
  <c r="Z48" i="1"/>
  <c r="AA48" i="1"/>
  <c r="AB48" i="1"/>
  <c r="AC48" i="1"/>
  <c r="AE48" i="1"/>
  <c r="T49" i="1"/>
  <c r="U49" i="1"/>
  <c r="V49" i="1"/>
  <c r="W49" i="1"/>
  <c r="X49" i="1"/>
  <c r="Y49" i="1"/>
  <c r="Z49" i="1"/>
  <c r="AA49" i="1"/>
  <c r="AB49" i="1"/>
  <c r="AC49" i="1"/>
  <c r="AE49" i="1"/>
  <c r="T50" i="1"/>
  <c r="U50" i="1"/>
  <c r="V50" i="1"/>
  <c r="W50" i="1"/>
  <c r="X50" i="1"/>
  <c r="Y50" i="1"/>
  <c r="Z50" i="1"/>
  <c r="AA50" i="1"/>
  <c r="AB50" i="1"/>
  <c r="AC50" i="1"/>
  <c r="AE50" i="1"/>
  <c r="T51" i="1"/>
  <c r="U51" i="1"/>
  <c r="V51" i="1"/>
  <c r="W51" i="1"/>
  <c r="X51" i="1"/>
  <c r="Y51" i="1"/>
  <c r="Z51" i="1"/>
  <c r="AA51" i="1"/>
  <c r="AB51" i="1"/>
  <c r="AC51" i="1"/>
  <c r="AE51" i="1"/>
  <c r="T52" i="1"/>
  <c r="U52" i="1"/>
  <c r="V52" i="1"/>
  <c r="W52" i="1"/>
  <c r="X52" i="1"/>
  <c r="Y52" i="1"/>
  <c r="Z52" i="1"/>
  <c r="AA52" i="1"/>
  <c r="AB52" i="1"/>
  <c r="AC52" i="1"/>
  <c r="AE52" i="1"/>
  <c r="T53" i="1"/>
  <c r="U53" i="1"/>
  <c r="V53" i="1"/>
  <c r="W53" i="1"/>
  <c r="X53" i="1"/>
  <c r="Y53" i="1"/>
  <c r="Z53" i="1"/>
  <c r="AA53" i="1"/>
  <c r="AB53" i="1"/>
  <c r="AC53" i="1"/>
  <c r="AE53" i="1"/>
  <c r="T54" i="1"/>
  <c r="U54" i="1"/>
  <c r="V54" i="1"/>
  <c r="W54" i="1"/>
  <c r="X54" i="1"/>
  <c r="Y54" i="1"/>
  <c r="Z54" i="1"/>
  <c r="AA54" i="1"/>
  <c r="AB54" i="1"/>
  <c r="AC54" i="1"/>
  <c r="AE54" i="1"/>
  <c r="T55" i="1"/>
  <c r="U55" i="1"/>
  <c r="V55" i="1"/>
  <c r="W55" i="1"/>
  <c r="X55" i="1"/>
  <c r="Y55" i="1"/>
  <c r="Z55" i="1"/>
  <c r="AA55" i="1"/>
  <c r="AB55" i="1"/>
  <c r="AC55" i="1"/>
  <c r="AE55" i="1"/>
  <c r="T56" i="1"/>
  <c r="U56" i="1"/>
  <c r="V56" i="1"/>
  <c r="W56" i="1"/>
  <c r="X56" i="1"/>
  <c r="Y56" i="1"/>
  <c r="Z56" i="1"/>
  <c r="AA56" i="1"/>
  <c r="AB56" i="1"/>
  <c r="AC56" i="1"/>
  <c r="AE56" i="1"/>
  <c r="T57" i="1"/>
  <c r="U57" i="1"/>
  <c r="V57" i="1"/>
  <c r="W57" i="1"/>
  <c r="X57" i="1"/>
  <c r="Y57" i="1"/>
  <c r="Z57" i="1"/>
  <c r="AA57" i="1"/>
  <c r="AB57" i="1"/>
  <c r="AC57" i="1"/>
  <c r="AE57" i="1"/>
  <c r="T58" i="1"/>
  <c r="U58" i="1"/>
  <c r="V58" i="1"/>
  <c r="W58" i="1"/>
  <c r="X58" i="1"/>
  <c r="Y58" i="1"/>
  <c r="Z58" i="1"/>
  <c r="AA58" i="1"/>
  <c r="AB58" i="1"/>
  <c r="AC58" i="1"/>
  <c r="AE58" i="1"/>
  <c r="T59" i="1"/>
  <c r="U59" i="1"/>
  <c r="V59" i="1"/>
  <c r="W59" i="1"/>
  <c r="X59" i="1"/>
  <c r="Y59" i="1"/>
  <c r="Z59" i="1"/>
  <c r="AA59" i="1"/>
  <c r="AB59" i="1"/>
  <c r="AC59" i="1"/>
  <c r="AE59" i="1"/>
  <c r="T60" i="1"/>
  <c r="U60" i="1"/>
  <c r="V60" i="1"/>
  <c r="W60" i="1"/>
  <c r="X60" i="1"/>
  <c r="Y60" i="1"/>
  <c r="Z60" i="1"/>
  <c r="AA60" i="1"/>
  <c r="AB60" i="1"/>
  <c r="AC60" i="1"/>
  <c r="AE60" i="1"/>
  <c r="T61" i="1"/>
  <c r="U61" i="1"/>
  <c r="V61" i="1"/>
  <c r="W61" i="1"/>
  <c r="X61" i="1"/>
  <c r="Y61" i="1"/>
  <c r="Z61" i="1"/>
  <c r="AA61" i="1"/>
  <c r="AB61" i="1"/>
  <c r="AC61" i="1"/>
  <c r="AE61" i="1"/>
  <c r="T62" i="1"/>
  <c r="U62" i="1"/>
  <c r="V62" i="1"/>
  <c r="W62" i="1"/>
  <c r="X62" i="1"/>
  <c r="Y62" i="1"/>
  <c r="Z62" i="1"/>
  <c r="AA62" i="1"/>
  <c r="AB62" i="1"/>
  <c r="AC62" i="1"/>
  <c r="AE62" i="1"/>
  <c r="T63" i="1"/>
  <c r="U63" i="1"/>
  <c r="V63" i="1"/>
  <c r="W63" i="1"/>
  <c r="X63" i="1"/>
  <c r="Y63" i="1"/>
  <c r="Z63" i="1"/>
  <c r="AA63" i="1"/>
  <c r="AB63" i="1"/>
  <c r="AC63" i="1"/>
  <c r="AE63" i="1"/>
  <c r="T64" i="1"/>
  <c r="U64" i="1"/>
  <c r="V64" i="1"/>
  <c r="W64" i="1"/>
  <c r="X64" i="1"/>
  <c r="Y64" i="1"/>
  <c r="Z64" i="1"/>
  <c r="AA64" i="1"/>
  <c r="AB64" i="1"/>
  <c r="AC64" i="1"/>
  <c r="AE64" i="1"/>
  <c r="T65" i="1"/>
  <c r="U65" i="1"/>
  <c r="V65" i="1"/>
  <c r="W65" i="1"/>
  <c r="X65" i="1"/>
  <c r="Y65" i="1"/>
  <c r="Z65" i="1"/>
  <c r="AA65" i="1"/>
  <c r="AB65" i="1"/>
  <c r="AC65" i="1"/>
  <c r="AE65" i="1"/>
  <c r="T66" i="1"/>
  <c r="U66" i="1"/>
  <c r="V66" i="1"/>
  <c r="W66" i="1"/>
  <c r="X66" i="1"/>
  <c r="Y66" i="1"/>
  <c r="Z66" i="1"/>
  <c r="AA66" i="1"/>
  <c r="AB66" i="1"/>
  <c r="AC66" i="1"/>
  <c r="AE66" i="1"/>
  <c r="T67" i="1"/>
  <c r="U67" i="1"/>
  <c r="V67" i="1"/>
  <c r="W67" i="1"/>
  <c r="X67" i="1"/>
  <c r="Y67" i="1"/>
  <c r="Z67" i="1"/>
  <c r="AA67" i="1"/>
  <c r="AB67" i="1"/>
  <c r="AC67" i="1"/>
  <c r="AE67" i="1"/>
  <c r="T41" i="1"/>
  <c r="U41" i="1"/>
  <c r="V41" i="1"/>
  <c r="W41" i="1"/>
  <c r="X41" i="1"/>
  <c r="Y41" i="1"/>
  <c r="Z41" i="1"/>
  <c r="AA41" i="1"/>
  <c r="AB41" i="1"/>
  <c r="AC41" i="1"/>
  <c r="AE41" i="1"/>
  <c r="AE69" i="1"/>
  <c r="AF41" i="1"/>
  <c r="AG41" i="1"/>
  <c r="AO9" i="1"/>
  <c r="AP9" i="1"/>
  <c r="BB9" i="1"/>
  <c r="BT9" i="1"/>
  <c r="Q42" i="1"/>
  <c r="R42" i="1"/>
  <c r="AN10" i="1"/>
  <c r="AF42" i="1"/>
  <c r="AG42" i="1"/>
  <c r="AO10" i="1"/>
  <c r="AP10" i="1"/>
  <c r="BB10" i="1"/>
  <c r="BT10" i="1"/>
  <c r="Q43" i="1"/>
  <c r="R43" i="1"/>
  <c r="AN11" i="1"/>
  <c r="AF43" i="1"/>
  <c r="AG43" i="1"/>
  <c r="AO11" i="1"/>
  <c r="AP11" i="1"/>
  <c r="BB11" i="1"/>
  <c r="BT11" i="1"/>
  <c r="Q44" i="1"/>
  <c r="R44" i="1"/>
  <c r="AN12" i="1"/>
  <c r="AF44" i="1"/>
  <c r="AG44" i="1"/>
  <c r="AO12" i="1"/>
  <c r="AP12" i="1"/>
  <c r="BB12" i="1"/>
  <c r="BT12" i="1"/>
  <c r="Q45" i="1"/>
  <c r="R45" i="1"/>
  <c r="AN13" i="1"/>
  <c r="AF45" i="1"/>
  <c r="AG45" i="1"/>
  <c r="AO13" i="1"/>
  <c r="AP13" i="1"/>
  <c r="BB13" i="1"/>
  <c r="BT13" i="1"/>
  <c r="Q46" i="1"/>
  <c r="R46" i="1"/>
  <c r="AN14" i="1"/>
  <c r="AF46" i="1"/>
  <c r="AG46" i="1"/>
  <c r="AO14" i="1"/>
  <c r="AP14" i="1"/>
  <c r="BB14" i="1"/>
  <c r="BT14" i="1"/>
  <c r="Q47" i="1"/>
  <c r="R47" i="1"/>
  <c r="AN15" i="1"/>
  <c r="AF47" i="1"/>
  <c r="AG47" i="1"/>
  <c r="AO15" i="1"/>
  <c r="AP15" i="1"/>
  <c r="BB15" i="1"/>
  <c r="BT15" i="1"/>
  <c r="Q48" i="1"/>
  <c r="R48" i="1"/>
  <c r="AN16" i="1"/>
  <c r="AF48" i="1"/>
  <c r="AG48" i="1"/>
  <c r="AO16" i="1"/>
  <c r="AP16" i="1"/>
  <c r="BB16" i="1"/>
  <c r="BT16" i="1"/>
  <c r="Q49" i="1"/>
  <c r="R49" i="1"/>
  <c r="AN17" i="1"/>
  <c r="AF49" i="1"/>
  <c r="AG49" i="1"/>
  <c r="AO17" i="1"/>
  <c r="AP17" i="1"/>
  <c r="BB17" i="1"/>
  <c r="BT17" i="1"/>
  <c r="Q50" i="1"/>
  <c r="R50" i="1"/>
  <c r="AN18" i="1"/>
  <c r="AF50" i="1"/>
  <c r="AG50" i="1"/>
  <c r="AO18" i="1"/>
  <c r="AP18" i="1"/>
  <c r="BB18" i="1"/>
  <c r="BT18" i="1"/>
  <c r="Q51" i="1"/>
  <c r="R51" i="1"/>
  <c r="AN19" i="1"/>
  <c r="AF51" i="1"/>
  <c r="AG51" i="1"/>
  <c r="AO19" i="1"/>
  <c r="AP19" i="1"/>
  <c r="BB19" i="1"/>
  <c r="BT19" i="1"/>
  <c r="Q52" i="1"/>
  <c r="R52" i="1"/>
  <c r="AN20" i="1"/>
  <c r="AF52" i="1"/>
  <c r="AG52" i="1"/>
  <c r="AO20" i="1"/>
  <c r="AP20" i="1"/>
  <c r="BB20" i="1"/>
  <c r="BT20" i="1"/>
  <c r="Q53" i="1"/>
  <c r="R53" i="1"/>
  <c r="AN21" i="1"/>
  <c r="AF53" i="1"/>
  <c r="AG53" i="1"/>
  <c r="AO21" i="1"/>
  <c r="AP21" i="1"/>
  <c r="BB21" i="1"/>
  <c r="BT21" i="1"/>
  <c r="Q54" i="1"/>
  <c r="R54" i="1"/>
  <c r="AN22" i="1"/>
  <c r="AF54" i="1"/>
  <c r="AG54" i="1"/>
  <c r="AO22" i="1"/>
  <c r="AP22" i="1"/>
  <c r="BB22" i="1"/>
  <c r="BT22" i="1"/>
  <c r="Q55" i="1"/>
  <c r="R55" i="1"/>
  <c r="AN23" i="1"/>
  <c r="AF55" i="1"/>
  <c r="AG55" i="1"/>
  <c r="AO23" i="1"/>
  <c r="AP23" i="1"/>
  <c r="BB23" i="1"/>
  <c r="BT23" i="1"/>
  <c r="Q56" i="1"/>
  <c r="R56" i="1"/>
  <c r="AN24" i="1"/>
  <c r="AF56" i="1"/>
  <c r="AG56" i="1"/>
  <c r="AO24" i="1"/>
  <c r="AP24" i="1"/>
  <c r="BB24" i="1"/>
  <c r="BT24" i="1"/>
  <c r="Q57" i="1"/>
  <c r="R57" i="1"/>
  <c r="AN25" i="1"/>
  <c r="AF57" i="1"/>
  <c r="AG57" i="1"/>
  <c r="AO25" i="1"/>
  <c r="AP25" i="1"/>
  <c r="BB25" i="1"/>
  <c r="BT25" i="1"/>
  <c r="Q58" i="1"/>
  <c r="R58" i="1"/>
  <c r="AN26" i="1"/>
  <c r="AF58" i="1"/>
  <c r="AG58" i="1"/>
  <c r="AO26" i="1"/>
  <c r="AP26" i="1"/>
  <c r="BB26" i="1"/>
  <c r="BT26" i="1"/>
  <c r="Q59" i="1"/>
  <c r="R59" i="1"/>
  <c r="AN27" i="1"/>
  <c r="AF59" i="1"/>
  <c r="AG59" i="1"/>
  <c r="AO27" i="1"/>
  <c r="AP27" i="1"/>
  <c r="BB27" i="1"/>
  <c r="BT27" i="1"/>
  <c r="Q60" i="1"/>
  <c r="R60" i="1"/>
  <c r="AN28" i="1"/>
  <c r="AF60" i="1"/>
  <c r="AG60" i="1"/>
  <c r="AO28" i="1"/>
  <c r="AP28" i="1"/>
  <c r="BB28" i="1"/>
  <c r="BT28" i="1"/>
  <c r="Q61" i="1"/>
  <c r="R61" i="1"/>
  <c r="AN29" i="1"/>
  <c r="AF61" i="1"/>
  <c r="AG61" i="1"/>
  <c r="AO29" i="1"/>
  <c r="AP29" i="1"/>
  <c r="BB29" i="1"/>
  <c r="BT29" i="1"/>
  <c r="Q62" i="1"/>
  <c r="R62" i="1"/>
  <c r="AN30" i="1"/>
  <c r="AF62" i="1"/>
  <c r="AG62" i="1"/>
  <c r="AO30" i="1"/>
  <c r="AP30" i="1"/>
  <c r="BB30" i="1"/>
  <c r="BT30" i="1"/>
  <c r="Q63" i="1"/>
  <c r="R63" i="1"/>
  <c r="AN31" i="1"/>
  <c r="AF63" i="1"/>
  <c r="AG63" i="1"/>
  <c r="AO31" i="1"/>
  <c r="AP31" i="1"/>
  <c r="BB31" i="1"/>
  <c r="BT31" i="1"/>
  <c r="Q64" i="1"/>
  <c r="R64" i="1"/>
  <c r="AN32" i="1"/>
  <c r="AF64" i="1"/>
  <c r="AG64" i="1"/>
  <c r="AO32" i="1"/>
  <c r="AP32" i="1"/>
  <c r="BB32" i="1"/>
  <c r="BT32" i="1"/>
  <c r="Q65" i="1"/>
  <c r="R65" i="1"/>
  <c r="AN33" i="1"/>
  <c r="AF65" i="1"/>
  <c r="AG65" i="1"/>
  <c r="AO33" i="1"/>
  <c r="AP33" i="1"/>
  <c r="BB33" i="1"/>
  <c r="BT33" i="1"/>
  <c r="Q66" i="1"/>
  <c r="R66" i="1"/>
  <c r="AN34" i="1"/>
  <c r="AF66" i="1"/>
  <c r="AG66" i="1"/>
  <c r="AO34" i="1"/>
  <c r="AP34" i="1"/>
  <c r="BB34" i="1"/>
  <c r="BT34" i="1"/>
  <c r="R67" i="1"/>
  <c r="AN35" i="1"/>
  <c r="AF67" i="1"/>
  <c r="AG67" i="1"/>
  <c r="AO35" i="1"/>
  <c r="AP35" i="1"/>
  <c r="BB35" i="1"/>
  <c r="BT35" i="1"/>
  <c r="BT37" i="1"/>
  <c r="BH10" i="1"/>
  <c r="BP10" i="1"/>
  <c r="BH11" i="1"/>
  <c r="BP11" i="1"/>
  <c r="BH12" i="1"/>
  <c r="BP12" i="1"/>
  <c r="BH13" i="1"/>
  <c r="BP13" i="1"/>
  <c r="BH14" i="1"/>
  <c r="BP14" i="1"/>
  <c r="BH15" i="1"/>
  <c r="BP15" i="1"/>
  <c r="BH16" i="1"/>
  <c r="BP16" i="1"/>
  <c r="BH17" i="1"/>
  <c r="BP17" i="1"/>
  <c r="BH18" i="1"/>
  <c r="BP18" i="1"/>
  <c r="BH19" i="1"/>
  <c r="BP19" i="1"/>
  <c r="BH20" i="1"/>
  <c r="BP20" i="1"/>
  <c r="BH21" i="1"/>
  <c r="BP21" i="1"/>
  <c r="BH22" i="1"/>
  <c r="BP22" i="1"/>
  <c r="BH23" i="1"/>
  <c r="BP23" i="1"/>
  <c r="BH24" i="1"/>
  <c r="BP24" i="1"/>
  <c r="BH25" i="1"/>
  <c r="BP25" i="1"/>
  <c r="BH26" i="1"/>
  <c r="BP26" i="1"/>
  <c r="BH27" i="1"/>
  <c r="BP27" i="1"/>
  <c r="BH28" i="1"/>
  <c r="BP28" i="1"/>
  <c r="BH29" i="1"/>
  <c r="BP29" i="1"/>
  <c r="BH30" i="1"/>
  <c r="BP30" i="1"/>
  <c r="BH31" i="1"/>
  <c r="BP31" i="1"/>
  <c r="BH32" i="1"/>
  <c r="BP32" i="1"/>
  <c r="BH33" i="1"/>
  <c r="BP33" i="1"/>
  <c r="BH34" i="1"/>
  <c r="BP34" i="1"/>
  <c r="BH35" i="1"/>
  <c r="BP35" i="1"/>
  <c r="BH9" i="1"/>
  <c r="BP9" i="1"/>
  <c r="BP37" i="1"/>
  <c r="AY10" i="1"/>
  <c r="BQ10" i="1"/>
  <c r="AY11" i="1"/>
  <c r="BQ11" i="1"/>
  <c r="AY12" i="1"/>
  <c r="BQ12" i="1"/>
  <c r="AY13" i="1"/>
  <c r="BQ13" i="1"/>
  <c r="AY14" i="1"/>
  <c r="BQ14" i="1"/>
  <c r="AY15" i="1"/>
  <c r="BQ15" i="1"/>
  <c r="AY16" i="1"/>
  <c r="BQ16" i="1"/>
  <c r="AY17" i="1"/>
  <c r="BQ17" i="1"/>
  <c r="AY18" i="1"/>
  <c r="BQ18" i="1"/>
  <c r="AY19" i="1"/>
  <c r="BQ19" i="1"/>
  <c r="AY20" i="1"/>
  <c r="BQ20" i="1"/>
  <c r="AY21" i="1"/>
  <c r="BQ21" i="1"/>
  <c r="AY22" i="1"/>
  <c r="BQ22" i="1"/>
  <c r="AY23" i="1"/>
  <c r="BQ23" i="1"/>
  <c r="AY24" i="1"/>
  <c r="BQ24" i="1"/>
  <c r="AY25" i="1"/>
  <c r="BQ25" i="1"/>
  <c r="AY26" i="1"/>
  <c r="BQ26" i="1"/>
  <c r="AY27" i="1"/>
  <c r="BQ27" i="1"/>
  <c r="AY28" i="1"/>
  <c r="BQ28" i="1"/>
  <c r="AY29" i="1"/>
  <c r="BQ29" i="1"/>
  <c r="AY30" i="1"/>
  <c r="BQ30" i="1"/>
  <c r="AY31" i="1"/>
  <c r="BQ31" i="1"/>
  <c r="AY32" i="1"/>
  <c r="BQ32" i="1"/>
  <c r="AY33" i="1"/>
  <c r="BQ33" i="1"/>
  <c r="AY34" i="1"/>
  <c r="BQ34" i="1"/>
  <c r="AY35" i="1"/>
  <c r="BQ35" i="1"/>
  <c r="AY9" i="1"/>
  <c r="BQ9" i="1"/>
  <c r="BQ37" i="1"/>
  <c r="AZ9" i="1"/>
  <c r="BR9" i="1"/>
  <c r="AZ10" i="1"/>
  <c r="BR10" i="1"/>
  <c r="AZ11" i="1"/>
  <c r="BR11" i="1"/>
  <c r="AZ12" i="1"/>
  <c r="BR12" i="1"/>
  <c r="AZ13" i="1"/>
  <c r="BR13" i="1"/>
  <c r="AZ14" i="1"/>
  <c r="BR14" i="1"/>
  <c r="AZ15" i="1"/>
  <c r="BR15" i="1"/>
  <c r="AZ16" i="1"/>
  <c r="BR16" i="1"/>
  <c r="AZ17" i="1"/>
  <c r="BR17" i="1"/>
  <c r="AZ18" i="1"/>
  <c r="BR18" i="1"/>
  <c r="AZ19" i="1"/>
  <c r="BR19" i="1"/>
  <c r="AZ20" i="1"/>
  <c r="BR20" i="1"/>
  <c r="AZ21" i="1"/>
  <c r="BR21" i="1"/>
  <c r="AZ22" i="1"/>
  <c r="BR22" i="1"/>
  <c r="AZ23" i="1"/>
  <c r="BR23" i="1"/>
  <c r="AZ24" i="1"/>
  <c r="BR24" i="1"/>
  <c r="AZ25" i="1"/>
  <c r="BR25" i="1"/>
  <c r="AZ26" i="1"/>
  <c r="BR26" i="1"/>
  <c r="AZ27" i="1"/>
  <c r="BR27" i="1"/>
  <c r="AZ28" i="1"/>
  <c r="BR28" i="1"/>
  <c r="AZ29" i="1"/>
  <c r="BR29" i="1"/>
  <c r="AZ30" i="1"/>
  <c r="BR30" i="1"/>
  <c r="AZ31" i="1"/>
  <c r="BR31" i="1"/>
  <c r="AZ32" i="1"/>
  <c r="BR32" i="1"/>
  <c r="AZ33" i="1"/>
  <c r="BR33" i="1"/>
  <c r="AZ34" i="1"/>
  <c r="BR34" i="1"/>
  <c r="AZ35" i="1"/>
  <c r="BR35" i="1"/>
  <c r="BR37" i="1"/>
  <c r="BA9" i="1"/>
  <c r="BS9" i="1"/>
  <c r="BA10" i="1"/>
  <c r="BS10" i="1"/>
  <c r="BA11" i="1"/>
  <c r="BS11" i="1"/>
  <c r="BA12" i="1"/>
  <c r="BS12" i="1"/>
  <c r="BA13" i="1"/>
  <c r="BS13" i="1"/>
  <c r="BA14" i="1"/>
  <c r="BS14" i="1"/>
  <c r="BA15" i="1"/>
  <c r="BS15" i="1"/>
  <c r="BA16" i="1"/>
  <c r="BS16" i="1"/>
  <c r="BA17" i="1"/>
  <c r="BS17" i="1"/>
  <c r="BA18" i="1"/>
  <c r="BS18" i="1"/>
  <c r="BA19" i="1"/>
  <c r="BS19" i="1"/>
  <c r="BA20" i="1"/>
  <c r="BS20" i="1"/>
  <c r="BA21" i="1"/>
  <c r="BS21" i="1"/>
  <c r="BA22" i="1"/>
  <c r="BS22" i="1"/>
  <c r="BA23" i="1"/>
  <c r="BS23" i="1"/>
  <c r="BA24" i="1"/>
  <c r="BS24" i="1"/>
  <c r="BA25" i="1"/>
  <c r="BS25" i="1"/>
  <c r="BA26" i="1"/>
  <c r="BS26" i="1"/>
  <c r="BA27" i="1"/>
  <c r="BS27" i="1"/>
  <c r="BA28" i="1"/>
  <c r="BS28" i="1"/>
  <c r="BA29" i="1"/>
  <c r="BS29" i="1"/>
  <c r="BA30" i="1"/>
  <c r="BS30" i="1"/>
  <c r="BA31" i="1"/>
  <c r="BS31" i="1"/>
  <c r="BA32" i="1"/>
  <c r="BS32" i="1"/>
  <c r="BA33" i="1"/>
  <c r="BS33" i="1"/>
  <c r="BA34" i="1"/>
  <c r="BS34" i="1"/>
  <c r="BA35" i="1"/>
  <c r="BS35" i="1"/>
  <c r="BS37" i="1"/>
  <c r="BG10" i="1"/>
  <c r="BO10" i="1"/>
  <c r="BG11" i="1"/>
  <c r="BO11" i="1"/>
  <c r="BG12" i="1"/>
  <c r="BO12" i="1"/>
  <c r="BG13" i="1"/>
  <c r="BO13" i="1"/>
  <c r="BG14" i="1"/>
  <c r="BO14" i="1"/>
  <c r="BG15" i="1"/>
  <c r="BO15" i="1"/>
  <c r="BG16" i="1"/>
  <c r="BO16" i="1"/>
  <c r="BG17" i="1"/>
  <c r="BO17" i="1"/>
  <c r="BG18" i="1"/>
  <c r="BO18" i="1"/>
  <c r="BG19" i="1"/>
  <c r="BO19" i="1"/>
  <c r="BG20" i="1"/>
  <c r="BO20" i="1"/>
  <c r="BG21" i="1"/>
  <c r="BO21" i="1"/>
  <c r="BG22" i="1"/>
  <c r="BO22" i="1"/>
  <c r="BG23" i="1"/>
  <c r="BO23" i="1"/>
  <c r="BG24" i="1"/>
  <c r="BO24" i="1"/>
  <c r="BG25" i="1"/>
  <c r="BO25" i="1"/>
  <c r="BG26" i="1"/>
  <c r="BO26" i="1"/>
  <c r="BG27" i="1"/>
  <c r="BO27" i="1"/>
  <c r="BG28" i="1"/>
  <c r="BO28" i="1"/>
  <c r="BG29" i="1"/>
  <c r="BO29" i="1"/>
  <c r="BG30" i="1"/>
  <c r="BO30" i="1"/>
  <c r="BG31" i="1"/>
  <c r="BO31" i="1"/>
  <c r="BG32" i="1"/>
  <c r="BO32" i="1"/>
  <c r="BG33" i="1"/>
  <c r="BO33" i="1"/>
  <c r="BG34" i="1"/>
  <c r="BO34" i="1"/>
  <c r="BG35" i="1"/>
  <c r="BO35" i="1"/>
  <c r="BG9" i="1"/>
  <c r="BO9" i="1"/>
  <c r="BO37" i="1"/>
  <c r="BF10" i="1"/>
  <c r="BN10" i="1"/>
  <c r="BF11" i="1"/>
  <c r="BN11" i="1"/>
  <c r="BF12" i="1"/>
  <c r="BN12" i="1"/>
  <c r="BF13" i="1"/>
  <c r="BN13" i="1"/>
  <c r="BF14" i="1"/>
  <c r="BN14" i="1"/>
  <c r="BF15" i="1"/>
  <c r="BN15" i="1"/>
  <c r="BF16" i="1"/>
  <c r="BN16" i="1"/>
  <c r="BF17" i="1"/>
  <c r="BN17" i="1"/>
  <c r="BF18" i="1"/>
  <c r="BN18" i="1"/>
  <c r="BF19" i="1"/>
  <c r="BN19" i="1"/>
  <c r="BF20" i="1"/>
  <c r="BN20" i="1"/>
  <c r="BF21" i="1"/>
  <c r="BN21" i="1"/>
  <c r="BF22" i="1"/>
  <c r="BN22" i="1"/>
  <c r="BF23" i="1"/>
  <c r="BN23" i="1"/>
  <c r="BF24" i="1"/>
  <c r="BN24" i="1"/>
  <c r="BF25" i="1"/>
  <c r="BN25" i="1"/>
  <c r="BF26" i="1"/>
  <c r="BN26" i="1"/>
  <c r="BF27" i="1"/>
  <c r="BN27" i="1"/>
  <c r="BF28" i="1"/>
  <c r="BN28" i="1"/>
  <c r="BF29" i="1"/>
  <c r="BN29" i="1"/>
  <c r="BF30" i="1"/>
  <c r="BN30" i="1"/>
  <c r="BF31" i="1"/>
  <c r="BN31" i="1"/>
  <c r="BF32" i="1"/>
  <c r="BN32" i="1"/>
  <c r="BF33" i="1"/>
  <c r="BN33" i="1"/>
  <c r="BF34" i="1"/>
  <c r="BN34" i="1"/>
  <c r="BF35" i="1"/>
  <c r="BN35" i="1"/>
  <c r="BF9" i="1"/>
  <c r="BN9" i="1"/>
  <c r="BH37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9" i="1"/>
  <c r="BI37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AI10" i="1"/>
  <c r="BJ10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P77" i="1"/>
  <c r="Q77" i="1"/>
  <c r="AI11" i="1"/>
  <c r="BJ11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AI12" i="1"/>
  <c r="BJ12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P79" i="1"/>
  <c r="Q79" i="1"/>
  <c r="AI13" i="1"/>
  <c r="BJ13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AI14" i="1"/>
  <c r="BJ14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P81" i="1"/>
  <c r="Q81" i="1"/>
  <c r="AI15" i="1"/>
  <c r="BJ15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P82" i="1"/>
  <c r="Q82" i="1"/>
  <c r="AI16" i="1"/>
  <c r="BJ16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P83" i="1"/>
  <c r="Q83" i="1"/>
  <c r="AI17" i="1"/>
  <c r="BJ17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P84" i="1"/>
  <c r="Q84" i="1"/>
  <c r="AI18" i="1"/>
  <c r="BJ18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P85" i="1"/>
  <c r="Q85" i="1"/>
  <c r="AI19" i="1"/>
  <c r="BJ19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P86" i="1"/>
  <c r="Q86" i="1"/>
  <c r="AI20" i="1"/>
  <c r="BJ20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P87" i="1"/>
  <c r="Q87" i="1"/>
  <c r="AI21" i="1"/>
  <c r="BJ21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P88" i="1"/>
  <c r="Q88" i="1"/>
  <c r="AI22" i="1"/>
  <c r="BJ22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P89" i="1"/>
  <c r="Q89" i="1"/>
  <c r="AI23" i="1"/>
  <c r="BJ23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P90" i="1"/>
  <c r="Q90" i="1"/>
  <c r="AI24" i="1"/>
  <c r="BJ24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P91" i="1"/>
  <c r="Q91" i="1"/>
  <c r="AI25" i="1"/>
  <c r="BJ25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P92" i="1"/>
  <c r="Q92" i="1"/>
  <c r="AI26" i="1"/>
  <c r="BJ26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P93" i="1"/>
  <c r="Q93" i="1"/>
  <c r="AI27" i="1"/>
  <c r="BJ27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P94" i="1"/>
  <c r="Q94" i="1"/>
  <c r="AI28" i="1"/>
  <c r="BJ28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P95" i="1"/>
  <c r="Q95" i="1"/>
  <c r="AI29" i="1"/>
  <c r="BJ29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P96" i="1"/>
  <c r="Q96" i="1"/>
  <c r="AI30" i="1"/>
  <c r="BJ30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P97" i="1"/>
  <c r="Q97" i="1"/>
  <c r="AI31" i="1"/>
  <c r="BJ31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P98" i="1"/>
  <c r="Q98" i="1"/>
  <c r="AI32" i="1"/>
  <c r="BJ32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P99" i="1"/>
  <c r="Q99" i="1"/>
  <c r="AI33" i="1"/>
  <c r="BJ33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P100" i="1"/>
  <c r="Q100" i="1"/>
  <c r="AI34" i="1"/>
  <c r="BJ34" i="1"/>
  <c r="AI35" i="1"/>
  <c r="BJ3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P75" i="1"/>
  <c r="Q75" i="1"/>
  <c r="AI9" i="1"/>
  <c r="BJ9" i="1"/>
  <c r="BJ37" i="1"/>
  <c r="T69" i="1"/>
  <c r="T76" i="1"/>
  <c r="U69" i="1"/>
  <c r="U76" i="1"/>
  <c r="V69" i="1"/>
  <c r="V76" i="1"/>
  <c r="W69" i="1"/>
  <c r="W76" i="1"/>
  <c r="X69" i="1"/>
  <c r="X76" i="1"/>
  <c r="Y69" i="1"/>
  <c r="Y76" i="1"/>
  <c r="Z69" i="1"/>
  <c r="Z76" i="1"/>
  <c r="AA69" i="1"/>
  <c r="AA76" i="1"/>
  <c r="AB69" i="1"/>
  <c r="AB76" i="1"/>
  <c r="AC69" i="1"/>
  <c r="AC76" i="1"/>
  <c r="AE76" i="1"/>
  <c r="AF76" i="1"/>
  <c r="AJ10" i="1"/>
  <c r="BK10" i="1"/>
  <c r="T77" i="1"/>
  <c r="U77" i="1"/>
  <c r="V77" i="1"/>
  <c r="W77" i="1"/>
  <c r="X77" i="1"/>
  <c r="Y77" i="1"/>
  <c r="Z77" i="1"/>
  <c r="AA77" i="1"/>
  <c r="AB77" i="1"/>
  <c r="AC77" i="1"/>
  <c r="AE77" i="1"/>
  <c r="AF77" i="1"/>
  <c r="AJ11" i="1"/>
  <c r="BK11" i="1"/>
  <c r="T78" i="1"/>
  <c r="U78" i="1"/>
  <c r="V78" i="1"/>
  <c r="W78" i="1"/>
  <c r="X78" i="1"/>
  <c r="Y78" i="1"/>
  <c r="Z78" i="1"/>
  <c r="AA78" i="1"/>
  <c r="AB78" i="1"/>
  <c r="AC78" i="1"/>
  <c r="AE78" i="1"/>
  <c r="AF78" i="1"/>
  <c r="AJ12" i="1"/>
  <c r="BK12" i="1"/>
  <c r="T79" i="1"/>
  <c r="U79" i="1"/>
  <c r="V79" i="1"/>
  <c r="W79" i="1"/>
  <c r="X79" i="1"/>
  <c r="Y79" i="1"/>
  <c r="Z79" i="1"/>
  <c r="AA79" i="1"/>
  <c r="AB79" i="1"/>
  <c r="AC79" i="1"/>
  <c r="AE79" i="1"/>
  <c r="AF79" i="1"/>
  <c r="AJ13" i="1"/>
  <c r="BK13" i="1"/>
  <c r="T80" i="1"/>
  <c r="U80" i="1"/>
  <c r="V80" i="1"/>
  <c r="W80" i="1"/>
  <c r="X80" i="1"/>
  <c r="Y80" i="1"/>
  <c r="Z80" i="1"/>
  <c r="AA80" i="1"/>
  <c r="AB80" i="1"/>
  <c r="AC80" i="1"/>
  <c r="AE80" i="1"/>
  <c r="AF80" i="1"/>
  <c r="AJ14" i="1"/>
  <c r="BK14" i="1"/>
  <c r="T81" i="1"/>
  <c r="U81" i="1"/>
  <c r="V81" i="1"/>
  <c r="W81" i="1"/>
  <c r="X81" i="1"/>
  <c r="Y81" i="1"/>
  <c r="Z81" i="1"/>
  <c r="AA81" i="1"/>
  <c r="AB81" i="1"/>
  <c r="AC81" i="1"/>
  <c r="AE81" i="1"/>
  <c r="AF81" i="1"/>
  <c r="AJ15" i="1"/>
  <c r="BK15" i="1"/>
  <c r="T82" i="1"/>
  <c r="U82" i="1"/>
  <c r="V82" i="1"/>
  <c r="W82" i="1"/>
  <c r="X82" i="1"/>
  <c r="Y82" i="1"/>
  <c r="Z82" i="1"/>
  <c r="AA82" i="1"/>
  <c r="AB82" i="1"/>
  <c r="AC82" i="1"/>
  <c r="AE82" i="1"/>
  <c r="AF82" i="1"/>
  <c r="AJ16" i="1"/>
  <c r="BK16" i="1"/>
  <c r="T83" i="1"/>
  <c r="U83" i="1"/>
  <c r="V83" i="1"/>
  <c r="W83" i="1"/>
  <c r="X83" i="1"/>
  <c r="Y83" i="1"/>
  <c r="Z83" i="1"/>
  <c r="AA83" i="1"/>
  <c r="AB83" i="1"/>
  <c r="AC83" i="1"/>
  <c r="AE83" i="1"/>
  <c r="AF83" i="1"/>
  <c r="AJ17" i="1"/>
  <c r="BK17" i="1"/>
  <c r="T84" i="1"/>
  <c r="U84" i="1"/>
  <c r="V84" i="1"/>
  <c r="W84" i="1"/>
  <c r="X84" i="1"/>
  <c r="Y84" i="1"/>
  <c r="Z84" i="1"/>
  <c r="AA84" i="1"/>
  <c r="AB84" i="1"/>
  <c r="AC84" i="1"/>
  <c r="AE84" i="1"/>
  <c r="AF84" i="1"/>
  <c r="AJ18" i="1"/>
  <c r="BK18" i="1"/>
  <c r="T85" i="1"/>
  <c r="U85" i="1"/>
  <c r="V85" i="1"/>
  <c r="W85" i="1"/>
  <c r="X85" i="1"/>
  <c r="Y85" i="1"/>
  <c r="Z85" i="1"/>
  <c r="AA85" i="1"/>
  <c r="AB85" i="1"/>
  <c r="AC85" i="1"/>
  <c r="AE85" i="1"/>
  <c r="AF85" i="1"/>
  <c r="AJ19" i="1"/>
  <c r="BK19" i="1"/>
  <c r="T86" i="1"/>
  <c r="U86" i="1"/>
  <c r="V86" i="1"/>
  <c r="W86" i="1"/>
  <c r="X86" i="1"/>
  <c r="Y86" i="1"/>
  <c r="Z86" i="1"/>
  <c r="AA86" i="1"/>
  <c r="AB86" i="1"/>
  <c r="AC86" i="1"/>
  <c r="AE86" i="1"/>
  <c r="AF86" i="1"/>
  <c r="AJ20" i="1"/>
  <c r="BK20" i="1"/>
  <c r="T87" i="1"/>
  <c r="U87" i="1"/>
  <c r="V87" i="1"/>
  <c r="W87" i="1"/>
  <c r="X87" i="1"/>
  <c r="Y87" i="1"/>
  <c r="Z87" i="1"/>
  <c r="AA87" i="1"/>
  <c r="AB87" i="1"/>
  <c r="AC87" i="1"/>
  <c r="AE87" i="1"/>
  <c r="AF87" i="1"/>
  <c r="AJ21" i="1"/>
  <c r="BK21" i="1"/>
  <c r="T88" i="1"/>
  <c r="U88" i="1"/>
  <c r="V88" i="1"/>
  <c r="W88" i="1"/>
  <c r="X88" i="1"/>
  <c r="Y88" i="1"/>
  <c r="Z88" i="1"/>
  <c r="AA88" i="1"/>
  <c r="AB88" i="1"/>
  <c r="AC88" i="1"/>
  <c r="AE88" i="1"/>
  <c r="AF88" i="1"/>
  <c r="AJ22" i="1"/>
  <c r="BK22" i="1"/>
  <c r="T89" i="1"/>
  <c r="U89" i="1"/>
  <c r="V89" i="1"/>
  <c r="W89" i="1"/>
  <c r="X89" i="1"/>
  <c r="Y89" i="1"/>
  <c r="Z89" i="1"/>
  <c r="AA89" i="1"/>
  <c r="AB89" i="1"/>
  <c r="AC89" i="1"/>
  <c r="AE89" i="1"/>
  <c r="AF89" i="1"/>
  <c r="AJ23" i="1"/>
  <c r="BK23" i="1"/>
  <c r="T90" i="1"/>
  <c r="U90" i="1"/>
  <c r="V90" i="1"/>
  <c r="W90" i="1"/>
  <c r="X90" i="1"/>
  <c r="Y90" i="1"/>
  <c r="Z90" i="1"/>
  <c r="AA90" i="1"/>
  <c r="AB90" i="1"/>
  <c r="AC90" i="1"/>
  <c r="AE90" i="1"/>
  <c r="AF90" i="1"/>
  <c r="AJ24" i="1"/>
  <c r="BK24" i="1"/>
  <c r="T91" i="1"/>
  <c r="U91" i="1"/>
  <c r="V91" i="1"/>
  <c r="W91" i="1"/>
  <c r="X91" i="1"/>
  <c r="Y91" i="1"/>
  <c r="Z91" i="1"/>
  <c r="AA91" i="1"/>
  <c r="AB91" i="1"/>
  <c r="AC91" i="1"/>
  <c r="AE91" i="1"/>
  <c r="AF91" i="1"/>
  <c r="AJ25" i="1"/>
  <c r="BK25" i="1"/>
  <c r="T92" i="1"/>
  <c r="U92" i="1"/>
  <c r="V92" i="1"/>
  <c r="W92" i="1"/>
  <c r="X92" i="1"/>
  <c r="Y92" i="1"/>
  <c r="Z92" i="1"/>
  <c r="AA92" i="1"/>
  <c r="AB92" i="1"/>
  <c r="AC92" i="1"/>
  <c r="AE92" i="1"/>
  <c r="AF92" i="1"/>
  <c r="AJ26" i="1"/>
  <c r="BK26" i="1"/>
  <c r="T93" i="1"/>
  <c r="U93" i="1"/>
  <c r="V93" i="1"/>
  <c r="W93" i="1"/>
  <c r="X93" i="1"/>
  <c r="Y93" i="1"/>
  <c r="Z93" i="1"/>
  <c r="AA93" i="1"/>
  <c r="AB93" i="1"/>
  <c r="AC93" i="1"/>
  <c r="AE93" i="1"/>
  <c r="AF93" i="1"/>
  <c r="AJ27" i="1"/>
  <c r="BK27" i="1"/>
  <c r="T94" i="1"/>
  <c r="U94" i="1"/>
  <c r="V94" i="1"/>
  <c r="W94" i="1"/>
  <c r="X94" i="1"/>
  <c r="Y94" i="1"/>
  <c r="Z94" i="1"/>
  <c r="AA94" i="1"/>
  <c r="AB94" i="1"/>
  <c r="AC94" i="1"/>
  <c r="AE94" i="1"/>
  <c r="AF94" i="1"/>
  <c r="AJ28" i="1"/>
  <c r="BK28" i="1"/>
  <c r="T95" i="1"/>
  <c r="U95" i="1"/>
  <c r="V95" i="1"/>
  <c r="W95" i="1"/>
  <c r="X95" i="1"/>
  <c r="Y95" i="1"/>
  <c r="Z95" i="1"/>
  <c r="AA95" i="1"/>
  <c r="AB95" i="1"/>
  <c r="AC95" i="1"/>
  <c r="AE95" i="1"/>
  <c r="AF95" i="1"/>
  <c r="AJ29" i="1"/>
  <c r="BK29" i="1"/>
  <c r="T96" i="1"/>
  <c r="U96" i="1"/>
  <c r="V96" i="1"/>
  <c r="W96" i="1"/>
  <c r="X96" i="1"/>
  <c r="Y96" i="1"/>
  <c r="Z96" i="1"/>
  <c r="AA96" i="1"/>
  <c r="AB96" i="1"/>
  <c r="AC96" i="1"/>
  <c r="AE96" i="1"/>
  <c r="AF96" i="1"/>
  <c r="AJ30" i="1"/>
  <c r="BK30" i="1"/>
  <c r="T97" i="1"/>
  <c r="U97" i="1"/>
  <c r="V97" i="1"/>
  <c r="W97" i="1"/>
  <c r="X97" i="1"/>
  <c r="Y97" i="1"/>
  <c r="Z97" i="1"/>
  <c r="AA97" i="1"/>
  <c r="AB97" i="1"/>
  <c r="AC97" i="1"/>
  <c r="AE97" i="1"/>
  <c r="AF97" i="1"/>
  <c r="AJ31" i="1"/>
  <c r="BK31" i="1"/>
  <c r="T98" i="1"/>
  <c r="U98" i="1"/>
  <c r="V98" i="1"/>
  <c r="W98" i="1"/>
  <c r="X98" i="1"/>
  <c r="Y98" i="1"/>
  <c r="Z98" i="1"/>
  <c r="AA98" i="1"/>
  <c r="AB98" i="1"/>
  <c r="AC98" i="1"/>
  <c r="AE98" i="1"/>
  <c r="AF98" i="1"/>
  <c r="AJ32" i="1"/>
  <c r="BK32" i="1"/>
  <c r="T99" i="1"/>
  <c r="U99" i="1"/>
  <c r="V99" i="1"/>
  <c r="W99" i="1"/>
  <c r="X99" i="1"/>
  <c r="Y99" i="1"/>
  <c r="Z99" i="1"/>
  <c r="AA99" i="1"/>
  <c r="AB99" i="1"/>
  <c r="AC99" i="1"/>
  <c r="AE99" i="1"/>
  <c r="AF99" i="1"/>
  <c r="AJ33" i="1"/>
  <c r="BK33" i="1"/>
  <c r="T100" i="1"/>
  <c r="U100" i="1"/>
  <c r="V100" i="1"/>
  <c r="W100" i="1"/>
  <c r="X100" i="1"/>
  <c r="Y100" i="1"/>
  <c r="Z100" i="1"/>
  <c r="AA100" i="1"/>
  <c r="AB100" i="1"/>
  <c r="AC100" i="1"/>
  <c r="AE100" i="1"/>
  <c r="AF100" i="1"/>
  <c r="AJ34" i="1"/>
  <c r="BK34" i="1"/>
  <c r="T101" i="1"/>
  <c r="U101" i="1"/>
  <c r="V101" i="1"/>
  <c r="W101" i="1"/>
  <c r="X101" i="1"/>
  <c r="Y101" i="1"/>
  <c r="Z101" i="1"/>
  <c r="AA101" i="1"/>
  <c r="AB101" i="1"/>
  <c r="AC101" i="1"/>
  <c r="AE101" i="1"/>
  <c r="AF101" i="1"/>
  <c r="AJ35" i="1"/>
  <c r="BK35" i="1"/>
  <c r="T75" i="1"/>
  <c r="U75" i="1"/>
  <c r="V75" i="1"/>
  <c r="W75" i="1"/>
  <c r="X75" i="1"/>
  <c r="Y75" i="1"/>
  <c r="Z75" i="1"/>
  <c r="AA75" i="1"/>
  <c r="AB75" i="1"/>
  <c r="AC75" i="1"/>
  <c r="AE75" i="1"/>
  <c r="AF75" i="1"/>
  <c r="AJ9" i="1"/>
  <c r="BK9" i="1"/>
  <c r="BK37" i="1"/>
  <c r="AK10" i="1"/>
  <c r="BL10" i="1"/>
  <c r="AK11" i="1"/>
  <c r="BL11" i="1"/>
  <c r="AK12" i="1"/>
  <c r="BL12" i="1"/>
  <c r="AK13" i="1"/>
  <c r="BL13" i="1"/>
  <c r="AK14" i="1"/>
  <c r="BL14" i="1"/>
  <c r="AK15" i="1"/>
  <c r="BL15" i="1"/>
  <c r="AK16" i="1"/>
  <c r="BL16" i="1"/>
  <c r="AK17" i="1"/>
  <c r="BL17" i="1"/>
  <c r="AK18" i="1"/>
  <c r="BL18" i="1"/>
  <c r="AK19" i="1"/>
  <c r="BL19" i="1"/>
  <c r="AK20" i="1"/>
  <c r="BL20" i="1"/>
  <c r="AK21" i="1"/>
  <c r="BL21" i="1"/>
  <c r="AK22" i="1"/>
  <c r="BL22" i="1"/>
  <c r="AK23" i="1"/>
  <c r="BL23" i="1"/>
  <c r="AK24" i="1"/>
  <c r="BL24" i="1"/>
  <c r="AK25" i="1"/>
  <c r="BL25" i="1"/>
  <c r="AK26" i="1"/>
  <c r="BL26" i="1"/>
  <c r="AK27" i="1"/>
  <c r="BL27" i="1"/>
  <c r="AK28" i="1"/>
  <c r="BL28" i="1"/>
  <c r="AK29" i="1"/>
  <c r="BL29" i="1"/>
  <c r="AK30" i="1"/>
  <c r="BL30" i="1"/>
  <c r="AK31" i="1"/>
  <c r="BL31" i="1"/>
  <c r="AK32" i="1"/>
  <c r="BL32" i="1"/>
  <c r="AK33" i="1"/>
  <c r="BL33" i="1"/>
  <c r="AK34" i="1"/>
  <c r="BL34" i="1"/>
  <c r="AK35" i="1"/>
  <c r="BL35" i="1"/>
  <c r="AK9" i="1"/>
  <c r="BL9" i="1"/>
  <c r="BL37" i="1"/>
  <c r="BG37" i="1"/>
  <c r="BI6" i="1"/>
  <c r="BJ6" i="1"/>
  <c r="BL6" i="1"/>
  <c r="BJ7" i="1"/>
  <c r="BK7" i="1"/>
  <c r="BL7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9" i="1"/>
  <c r="AJ37" i="1"/>
  <c r="AK37" i="1"/>
  <c r="AL37" i="1"/>
  <c r="AM37" i="1"/>
  <c r="AN37" i="1"/>
  <c r="AO37" i="1"/>
  <c r="AP37" i="1"/>
  <c r="AQ37" i="1"/>
  <c r="AR37" i="1"/>
  <c r="AS37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9" i="1"/>
  <c r="AT37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9" i="1"/>
  <c r="AU37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7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7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9" i="1"/>
  <c r="AX37" i="1"/>
  <c r="AY37" i="1"/>
  <c r="AZ37" i="1"/>
  <c r="BA37" i="1"/>
  <c r="BB37" i="1"/>
  <c r="BC37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7" i="1"/>
  <c r="AI37" i="1"/>
  <c r="AF69" i="1"/>
  <c r="AG69" i="1"/>
  <c r="R69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F102" i="1"/>
  <c r="AG102" i="1"/>
  <c r="AG75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2" i="1"/>
  <c r="P6" i="1"/>
  <c r="B37" i="1"/>
  <c r="B105" i="1"/>
  <c r="C37" i="1"/>
  <c r="C105" i="1"/>
  <c r="D37" i="1"/>
  <c r="D105" i="1"/>
  <c r="E37" i="1"/>
  <c r="E105" i="1"/>
  <c r="F37" i="1"/>
  <c r="F105" i="1"/>
  <c r="G37" i="1"/>
  <c r="G105" i="1"/>
  <c r="H37" i="1"/>
  <c r="H105" i="1"/>
  <c r="I37" i="1"/>
  <c r="I105" i="1"/>
  <c r="J37" i="1"/>
  <c r="J105" i="1"/>
  <c r="K37" i="1"/>
  <c r="K105" i="1"/>
  <c r="L37" i="1"/>
  <c r="L105" i="1"/>
  <c r="M37" i="1"/>
  <c r="M105" i="1"/>
  <c r="N37" i="1"/>
  <c r="N105" i="1"/>
  <c r="P105" i="1"/>
  <c r="Q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P106" i="1"/>
  <c r="Q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P107" i="1"/>
  <c r="Q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P108" i="1"/>
  <c r="Q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P109" i="1"/>
  <c r="Q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P110" i="1"/>
  <c r="Q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P111" i="1"/>
  <c r="Q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P112" i="1"/>
  <c r="Q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P113" i="1"/>
  <c r="Q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P114" i="1"/>
  <c r="Q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P115" i="1"/>
  <c r="Q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P116" i="1"/>
  <c r="Q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P117" i="1"/>
  <c r="Q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P118" i="1"/>
  <c r="Q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P119" i="1"/>
  <c r="Q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P120" i="1"/>
  <c r="Q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P121" i="1"/>
  <c r="Q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P122" i="1"/>
  <c r="Q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P123" i="1"/>
  <c r="Q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P124" i="1"/>
  <c r="Q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P125" i="1"/>
  <c r="Q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P126" i="1"/>
  <c r="Q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P127" i="1"/>
  <c r="Q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P128" i="1"/>
  <c r="Q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P129" i="1"/>
  <c r="Q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P130" i="1"/>
  <c r="Q130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P132" i="1"/>
  <c r="Q132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B104" i="1"/>
  <c r="P104" i="1"/>
  <c r="Q104" i="1"/>
  <c r="T102" i="1"/>
  <c r="U102" i="1"/>
  <c r="V102" i="1"/>
  <c r="W102" i="1"/>
  <c r="X102" i="1"/>
  <c r="Y102" i="1"/>
  <c r="Z102" i="1"/>
  <c r="AA102" i="1"/>
  <c r="AB102" i="1"/>
  <c r="AC102" i="1"/>
  <c r="AE102" i="1"/>
  <c r="AE71" i="1"/>
  <c r="AF71" i="1"/>
  <c r="Q69" i="1"/>
  <c r="Q102" i="1"/>
  <c r="P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B102" i="1"/>
  <c r="P71" i="1"/>
  <c r="O69" i="1"/>
  <c r="AE6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7" i="1"/>
  <c r="O17" i="1"/>
  <c r="O14" i="1"/>
  <c r="O34" i="1"/>
  <c r="O19" i="1"/>
  <c r="O9" i="1"/>
  <c r="O10" i="1"/>
  <c r="O11" i="1"/>
  <c r="O12" i="1"/>
  <c r="O13" i="1"/>
  <c r="O15" i="1"/>
  <c r="O16" i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7" i="1"/>
  <c r="T37" i="1"/>
  <c r="U37" i="1"/>
  <c r="V37" i="1"/>
  <c r="W37" i="1"/>
  <c r="X37" i="1"/>
  <c r="Y37" i="1"/>
  <c r="Z37" i="1"/>
  <c r="AA37" i="1"/>
  <c r="AB37" i="1"/>
  <c r="AC37" i="1"/>
</calcChain>
</file>

<file path=xl/sharedStrings.xml><?xml version="1.0" encoding="utf-8"?>
<sst xmlns="http://schemas.openxmlformats.org/spreadsheetml/2006/main" count="404" uniqueCount="96">
  <si>
    <t>Party</t>
  </si>
  <si>
    <t>PUR</t>
  </si>
  <si>
    <t>PJDM</t>
  </si>
  <si>
    <t>MPD</t>
  </si>
  <si>
    <t>ND</t>
  </si>
  <si>
    <t>UD</t>
  </si>
  <si>
    <t xml:space="preserve">MJRD </t>
  </si>
  <si>
    <t>MDM</t>
  </si>
  <si>
    <t>RENAMO</t>
  </si>
  <si>
    <t>AMUSI</t>
  </si>
  <si>
    <t>PPPM</t>
  </si>
  <si>
    <t xml:space="preserve">MONARUMO </t>
  </si>
  <si>
    <t>PEMO</t>
  </si>
  <si>
    <t>FRELIMO</t>
  </si>
  <si>
    <t>PVM</t>
  </si>
  <si>
    <t>PASOMO</t>
  </si>
  <si>
    <t>UE</t>
  </si>
  <si>
    <t>PARESO</t>
  </si>
  <si>
    <t>UDM</t>
  </si>
  <si>
    <t>PEC-MT</t>
  </si>
  <si>
    <t>PANAOC</t>
  </si>
  <si>
    <t>PT</t>
  </si>
  <si>
    <t>PLD</t>
  </si>
  <si>
    <t xml:space="preserve">PODEMOS </t>
  </si>
  <si>
    <t xml:space="preserve">UM </t>
  </si>
  <si>
    <t>PAHUMO</t>
  </si>
  <si>
    <t>PANAMO/CRD</t>
  </si>
  <si>
    <t>PARENA</t>
  </si>
  <si>
    <t>Cabo Delgado</t>
  </si>
  <si>
    <t>Niassa</t>
  </si>
  <si>
    <t>Nampula</t>
  </si>
  <si>
    <t>Zambezia</t>
  </si>
  <si>
    <t>Tete</t>
  </si>
  <si>
    <t>Manica</t>
  </si>
  <si>
    <t>Sofala</t>
  </si>
  <si>
    <t>Inhambane</t>
  </si>
  <si>
    <t>Gaza</t>
  </si>
  <si>
    <t>AR</t>
  </si>
  <si>
    <t>Maputo P</t>
  </si>
  <si>
    <t>Maputo C</t>
  </si>
  <si>
    <t>Africa</t>
  </si>
  <si>
    <t>Europe</t>
  </si>
  <si>
    <t>AP</t>
  </si>
  <si>
    <t>Seats</t>
  </si>
  <si>
    <t>Parties standing</t>
  </si>
  <si>
    <t>Standing in X prov</t>
  </si>
  <si>
    <t>seats</t>
  </si>
  <si>
    <t>Share of funds</t>
  </si>
  <si>
    <t>MT</t>
  </si>
  <si>
    <t>000 MT</t>
  </si>
  <si>
    <t>President</t>
  </si>
  <si>
    <t>CNE model, divide by provinces first, then by seats contested within province</t>
  </si>
  <si>
    <t>MY</t>
  </si>
  <si>
    <t>Total</t>
  </si>
  <si>
    <t>Difference (- = loss by CNE method)</t>
  </si>
  <si>
    <t>Law model, simply use seats contested</t>
  </si>
  <si>
    <t>$</t>
  </si>
  <si>
    <t>CNE model, divide by provinces first, then by seats contested within province
$1 = MT 61.75</t>
  </si>
  <si>
    <t>Assentos</t>
  </si>
  <si>
    <t>Presidente</t>
  </si>
  <si>
    <t>Partido</t>
  </si>
  <si>
    <t>Seats contested</t>
  </si>
  <si>
    <t>Parliament-AR</t>
  </si>
  <si>
    <t>Provincial Assembly-AP</t>
  </si>
  <si>
    <t>Distribution of party funds as calculated by the Mozambique Political Process Bulletin General Elections 2019 - Bulletin 73 12 October 2019</t>
  </si>
  <si>
    <t>CNE model = for AR and AP elections, divide 60 mn MT first between constituencies, then by candidates. Law model = for AR and AP elections, simply divide 60 mn MT between candidates</t>
  </si>
  <si>
    <t>Parties standing for AR, by province</t>
  </si>
  <si>
    <t>Parties standing for AP, by province</t>
  </si>
  <si>
    <t>Parties standing for AR, by province, number of seats</t>
  </si>
  <si>
    <t>Parties standing for AP, by province, number of seats</t>
  </si>
  <si>
    <t>Share of seats</t>
  </si>
  <si>
    <t>candidates per prov</t>
  </si>
  <si>
    <t>Law model, 1000 MT per candidate</t>
  </si>
  <si>
    <t>sum</t>
  </si>
  <si>
    <t>Proportion of AR candidates in each province</t>
  </si>
  <si>
    <t>Proportion of PR candidates in each province</t>
  </si>
  <si>
    <t>(=sum/13)</t>
  </si>
  <si>
    <t xml:space="preserve">CNE model, total for party 
</t>
  </si>
  <si>
    <t>share of MT</t>
  </si>
  <si>
    <t xml:space="preserve">Law model, total for party </t>
  </si>
  <si>
    <t>=sum/10</t>
  </si>
  <si>
    <t>Share of MT</t>
  </si>
  <si>
    <t xml:space="preserve">CNE model, total for party </t>
  </si>
  <si>
    <t>check of calculation</t>
  </si>
  <si>
    <t>Party funds being distributed by government - law 2/19</t>
  </si>
  <si>
    <t>Dinheiro a ser alocado aos partidos políticos para a campanha eleitoral - Modelo Lei 2/19</t>
  </si>
  <si>
    <t>Diferença = diferença de financiamento entre a distribuição da CNE e a igualdade de candidatos exigida por lei</t>
  </si>
  <si>
    <t>Diferença</t>
  </si>
  <si>
    <t>Difference</t>
  </si>
  <si>
    <t>Party funds being distributed by CNE</t>
  </si>
  <si>
    <t xml:space="preserve">Dinheiro a ser alocado aos partidos políticos para a CNE </t>
  </si>
  <si>
    <t>Difference = difference in funding between CNE distribution and equality of candidates required by law</t>
  </si>
  <si>
    <t>$ = MT 61.75</t>
  </si>
  <si>
    <t>$1=MT61.75</t>
  </si>
  <si>
    <t>AR-par-liament</t>
  </si>
  <si>
    <t>AP-Prov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</si>
</sst>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i/>
      <sz val="11"/>
      <color theme="1"/>
      <name val="Arial"/>
    </font>
    <font>
      <b/>
      <sz val="18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sz val="12"/>
      <color theme="1"/>
      <name val="Arial"/>
    </font>
    <font>
      <sz val="8"/>
      <color theme="1"/>
      <name val="Arial"/>
    </font>
    <font>
      <sz val="6"/>
      <color theme="1"/>
      <name val="Arial"/>
    </font>
    <font>
      <sz val="9"/>
      <color theme="1"/>
      <name val="Arial"/>
    </font>
    <font>
      <sz val="10"/>
      <color theme="1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0000"/>
      <name val="Arial"/>
    </font>
    <font>
      <sz val="10.5"/>
      <color theme="1"/>
      <name val="Helvetica"/>
    </font>
    <font>
      <sz val="8"/>
      <color theme="1"/>
      <name val="Helvetica"/>
    </font>
    <font>
      <b/>
      <sz val="10.5"/>
      <color theme="1"/>
      <name val="Helvetica"/>
    </font>
    <font>
      <b/>
      <sz val="18"/>
      <color theme="1"/>
      <name val="Helvetica"/>
    </font>
    <font>
      <b/>
      <sz val="10.5"/>
      <color rgb="FF000000"/>
      <name val="Helvetica"/>
    </font>
    <font>
      <sz val="10.5"/>
      <color rgb="FF000000"/>
      <name val="Helvetica"/>
    </font>
    <font>
      <b/>
      <sz val="16"/>
      <color rgb="FF366092"/>
      <name val="Helvetica"/>
    </font>
    <font>
      <sz val="8.5"/>
      <color rgb="FF00000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Alignment="1">
      <alignment textRotation="90"/>
    </xf>
    <xf numFmtId="0" fontId="4" fillId="0" borderId="0" xfId="0" applyFont="1"/>
    <xf numFmtId="164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textRotation="90"/>
    </xf>
    <xf numFmtId="0" fontId="5" fillId="0" borderId="0" xfId="0" applyFont="1"/>
    <xf numFmtId="0" fontId="6" fillId="0" borderId="0" xfId="0" applyFont="1"/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49" fontId="0" fillId="0" borderId="0" xfId="0" applyNumberFormat="1" applyFont="1"/>
    <xf numFmtId="49" fontId="1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49" fontId="15" fillId="0" borderId="0" xfId="0" applyNumberFormat="1" applyFont="1"/>
    <xf numFmtId="164" fontId="14" fillId="0" borderId="0" xfId="0" applyNumberFormat="1" applyFont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8" fillId="0" borderId="0" xfId="0" applyNumberFormat="1" applyFont="1"/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/>
    <xf numFmtId="3" fontId="19" fillId="0" borderId="0" xfId="0" applyNumberFormat="1" applyFont="1"/>
    <xf numFmtId="0" fontId="21" fillId="0" borderId="0" xfId="0" applyFont="1"/>
    <xf numFmtId="0" fontId="22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49" fontId="23" fillId="0" borderId="0" xfId="0" applyNumberFormat="1" applyFont="1"/>
    <xf numFmtId="49" fontId="24" fillId="0" borderId="0" xfId="0" applyNumberFormat="1" applyFont="1"/>
    <xf numFmtId="1" fontId="24" fillId="0" borderId="0" xfId="0" applyNumberFormat="1" applyFont="1"/>
    <xf numFmtId="3" fontId="24" fillId="0" borderId="0" xfId="0" applyNumberFormat="1" applyFont="1"/>
    <xf numFmtId="0" fontId="25" fillId="0" borderId="0" xfId="0" applyFont="1" applyAlignment="1">
      <alignment horizontal="center" wrapText="1"/>
    </xf>
    <xf numFmtId="49" fontId="23" fillId="0" borderId="0" xfId="0" applyNumberFormat="1" applyFont="1"/>
    <xf numFmtId="0" fontId="26" fillId="0" borderId="0" xfId="0" applyFont="1" applyAlignment="1">
      <alignment horizontal="right" wrapText="1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2"/>
  <sheetViews>
    <sheetView topLeftCell="BP1" workbookViewId="0">
      <selection activeCell="BV4" sqref="BV4:CC37"/>
    </sheetView>
  </sheetViews>
  <sheetFormatPr baseColWidth="10" defaultRowHeight="13" x14ac:dyDescent="0"/>
  <cols>
    <col min="1" max="1" width="14.42578125" style="8" customWidth="1"/>
    <col min="2" max="15" width="4.85546875" style="1" customWidth="1"/>
    <col min="16" max="16" width="5.5703125" style="1" customWidth="1"/>
    <col min="17" max="17" width="4.85546875" style="1" customWidth="1"/>
    <col min="18" max="18" width="11.85546875" style="1" customWidth="1"/>
    <col min="19" max="31" width="4.85546875" style="1" customWidth="1"/>
    <col min="32" max="32" width="8" style="1" customWidth="1"/>
    <col min="33" max="33" width="12.28515625" style="1" customWidth="1"/>
    <col min="34" max="36" width="8.85546875" style="1" customWidth="1"/>
    <col min="37" max="37" width="10.140625" style="1" customWidth="1"/>
    <col min="38" max="38" width="1.28515625" style="1" customWidth="1"/>
    <col min="39" max="41" width="8.85546875" style="1" customWidth="1"/>
    <col min="42" max="42" width="10.140625" style="1" customWidth="1"/>
    <col min="43" max="43" width="1.28515625" style="1" customWidth="1"/>
    <col min="44" max="44" width="8.85546875" style="1" customWidth="1"/>
    <col min="45" max="45" width="1.28515625" style="1" customWidth="1"/>
    <col min="46" max="49" width="8.85546875" style="1" customWidth="1"/>
    <col min="50" max="50" width="1.28515625" style="1" customWidth="1"/>
    <col min="51" max="54" width="8.85546875" style="1" customWidth="1"/>
    <col min="55" max="55" width="1.7109375" style="1" customWidth="1"/>
    <col min="56" max="56" width="8.85546875" style="1" customWidth="1"/>
    <col min="57" max="58" width="10.7109375" style="1"/>
    <col min="59" max="60" width="5.28515625" style="1" customWidth="1"/>
    <col min="61" max="63" width="9.7109375" style="1" customWidth="1"/>
    <col min="64" max="68" width="10.7109375" style="1"/>
    <col min="69" max="73" width="8.140625" style="1" customWidth="1"/>
    <col min="74" max="74" width="10.7109375" style="1"/>
    <col min="75" max="75" width="5.28515625" style="1" customWidth="1"/>
    <col min="76" max="76" width="4.7109375" style="1" customWidth="1"/>
    <col min="77" max="77" width="13.140625" style="1" customWidth="1"/>
    <col min="78" max="79" width="8.85546875" style="1" customWidth="1"/>
    <col min="80" max="80" width="9.7109375" style="1" customWidth="1"/>
    <col min="81" max="81" width="9.28515625" style="1" customWidth="1"/>
    <col min="82" max="83" width="10.7109375" style="1"/>
    <col min="84" max="84" width="8.5703125" style="1" customWidth="1"/>
    <col min="85" max="85" width="9.7109375" style="1" customWidth="1"/>
    <col min="86" max="16384" width="10.7109375" style="1"/>
  </cols>
  <sheetData>
    <row r="1" spans="1:90" s="32" customFormat="1" ht="18">
      <c r="A1" s="33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90">
      <c r="A2" s="27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90" s="11" customFormat="1" ht="21">
      <c r="B3" s="34" t="s">
        <v>66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T3" s="34" t="s">
        <v>67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G3" s="11" t="s">
        <v>47</v>
      </c>
      <c r="BW3" s="48"/>
      <c r="BX3" s="36"/>
      <c r="BY3" s="36"/>
      <c r="BZ3" s="36"/>
      <c r="CA3" s="36"/>
      <c r="CB3" s="36"/>
      <c r="CC3" s="36"/>
    </row>
    <row r="4" spans="1:90" s="2" customFormat="1" ht="99" customHeight="1">
      <c r="A4" s="9"/>
      <c r="B4" s="2" t="s">
        <v>29</v>
      </c>
      <c r="C4" s="2" t="s">
        <v>28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39</v>
      </c>
      <c r="L4" s="2" t="s">
        <v>38</v>
      </c>
      <c r="M4" s="2" t="s">
        <v>40</v>
      </c>
      <c r="N4" s="2" t="s">
        <v>41</v>
      </c>
      <c r="O4" s="2" t="s">
        <v>45</v>
      </c>
      <c r="P4" s="2" t="s">
        <v>43</v>
      </c>
      <c r="T4" s="2" t="s">
        <v>29</v>
      </c>
      <c r="U4" s="2" t="s">
        <v>28</v>
      </c>
      <c r="V4" s="2" t="s">
        <v>30</v>
      </c>
      <c r="W4" s="2" t="s">
        <v>31</v>
      </c>
      <c r="X4" s="2" t="s">
        <v>32</v>
      </c>
      <c r="Y4" s="2" t="s">
        <v>33</v>
      </c>
      <c r="Z4" s="2" t="s">
        <v>34</v>
      </c>
      <c r="AA4" s="2" t="s">
        <v>35</v>
      </c>
      <c r="AB4" s="2" t="s">
        <v>36</v>
      </c>
      <c r="AC4" s="2" t="s">
        <v>38</v>
      </c>
      <c r="AD4" s="2" t="s">
        <v>45</v>
      </c>
      <c r="AE4" s="2" t="s">
        <v>46</v>
      </c>
      <c r="AG4" s="24" t="s">
        <v>51</v>
      </c>
      <c r="AH4" s="25"/>
      <c r="AI4" s="25"/>
      <c r="AJ4" s="25"/>
      <c r="AK4" s="25"/>
      <c r="AM4" s="24" t="s">
        <v>55</v>
      </c>
      <c r="AN4" s="24"/>
      <c r="AO4" s="24"/>
      <c r="AP4" s="24"/>
      <c r="AR4" s="14" t="s">
        <v>54</v>
      </c>
      <c r="AS4" s="13"/>
      <c r="AT4" s="24" t="s">
        <v>57</v>
      </c>
      <c r="AU4" s="25"/>
      <c r="AV4" s="25"/>
      <c r="AW4" s="25"/>
      <c r="AY4" s="25" t="s">
        <v>55</v>
      </c>
      <c r="AZ4" s="25"/>
      <c r="BA4" s="25"/>
      <c r="BB4" s="25"/>
      <c r="BD4" s="14" t="s">
        <v>54</v>
      </c>
      <c r="BF4" s="28" t="s">
        <v>85</v>
      </c>
      <c r="BG4" s="28"/>
      <c r="BH4" s="28"/>
      <c r="BI4" s="28"/>
      <c r="BJ4" s="28"/>
      <c r="BK4" s="28"/>
      <c r="BL4" s="28"/>
      <c r="BV4" s="51" t="s">
        <v>90</v>
      </c>
      <c r="BW4" s="36"/>
      <c r="BX4" s="36"/>
      <c r="BY4" s="36"/>
      <c r="BZ4" s="36"/>
      <c r="CA4" s="36"/>
      <c r="CB4" s="36"/>
      <c r="CC4" s="36"/>
      <c r="CE4" s="48" t="s">
        <v>89</v>
      </c>
      <c r="CF4" s="48"/>
      <c r="CG4" s="48"/>
      <c r="CH4" s="48"/>
      <c r="CI4" s="48"/>
      <c r="CJ4" s="48"/>
      <c r="CK4" s="48"/>
      <c r="CL4" s="48"/>
    </row>
    <row r="5" spans="1:90" ht="18">
      <c r="AH5" s="1" t="s">
        <v>48</v>
      </c>
      <c r="AI5" s="1" t="s">
        <v>48</v>
      </c>
      <c r="AJ5" s="1" t="s">
        <v>52</v>
      </c>
      <c r="AK5" s="1" t="s">
        <v>48</v>
      </c>
      <c r="AM5" s="12" t="s">
        <v>48</v>
      </c>
      <c r="AN5" s="1" t="s">
        <v>48</v>
      </c>
      <c r="AO5" s="1" t="s">
        <v>52</v>
      </c>
      <c r="AP5" s="1" t="s">
        <v>48</v>
      </c>
      <c r="AT5" s="1" t="s">
        <v>56</v>
      </c>
      <c r="AU5" s="1" t="s">
        <v>56</v>
      </c>
      <c r="AV5" s="1" t="s">
        <v>56</v>
      </c>
      <c r="AW5" s="1" t="s">
        <v>56</v>
      </c>
      <c r="AY5" s="1" t="s">
        <v>56</v>
      </c>
      <c r="AZ5" s="1" t="s">
        <v>56</v>
      </c>
      <c r="BA5" s="1" t="s">
        <v>56</v>
      </c>
      <c r="BB5" s="1" t="s">
        <v>56</v>
      </c>
      <c r="BD5" s="1" t="s">
        <v>56</v>
      </c>
      <c r="BF5" s="49"/>
      <c r="BG5" s="20"/>
      <c r="BH5" s="20"/>
      <c r="BI5" s="20"/>
      <c r="BJ5" s="20"/>
      <c r="BK5" s="20"/>
      <c r="BL5" s="20"/>
      <c r="BM5" s="15"/>
      <c r="BN5" s="29" t="s">
        <v>84</v>
      </c>
      <c r="BO5" s="23"/>
      <c r="BP5" s="23"/>
      <c r="BQ5" s="23"/>
      <c r="BR5" s="23"/>
      <c r="BS5" s="23"/>
      <c r="BT5" s="23"/>
      <c r="BU5" s="19"/>
      <c r="BW5" s="41" t="s">
        <v>86</v>
      </c>
      <c r="BX5" s="41"/>
      <c r="BY5" s="41"/>
      <c r="BZ5" s="41"/>
      <c r="CA5" s="41"/>
      <c r="CB5" s="41"/>
      <c r="CC5" s="41"/>
      <c r="CE5" s="52" t="s">
        <v>91</v>
      </c>
      <c r="CF5" s="52"/>
      <c r="CG5" s="52"/>
      <c r="CH5" s="52"/>
      <c r="CI5" s="52"/>
      <c r="CJ5" s="52"/>
      <c r="CK5" s="52"/>
      <c r="CL5" s="52"/>
    </row>
    <row r="6" spans="1:90" ht="17">
      <c r="A6" s="8" t="s">
        <v>43</v>
      </c>
      <c r="B6" s="1">
        <v>13</v>
      </c>
      <c r="C6" s="1">
        <v>23</v>
      </c>
      <c r="D6" s="1">
        <v>45</v>
      </c>
      <c r="E6" s="1">
        <v>41</v>
      </c>
      <c r="F6" s="1">
        <v>21</v>
      </c>
      <c r="G6" s="1">
        <v>17</v>
      </c>
      <c r="H6" s="1">
        <v>20</v>
      </c>
      <c r="I6" s="1">
        <v>13</v>
      </c>
      <c r="J6" s="1">
        <v>22</v>
      </c>
      <c r="K6" s="1">
        <v>20</v>
      </c>
      <c r="L6" s="1">
        <v>13</v>
      </c>
      <c r="M6" s="1">
        <v>1</v>
      </c>
      <c r="N6" s="1">
        <v>1</v>
      </c>
      <c r="P6" s="1">
        <f>SUM(B6:N6)</f>
        <v>250</v>
      </c>
      <c r="T6" s="1">
        <v>60</v>
      </c>
      <c r="U6" s="1">
        <v>82</v>
      </c>
      <c r="V6" s="1">
        <v>94</v>
      </c>
      <c r="W6" s="1">
        <v>92</v>
      </c>
      <c r="X6" s="1">
        <v>82</v>
      </c>
      <c r="Y6" s="1">
        <v>80</v>
      </c>
      <c r="Z6" s="1">
        <v>81</v>
      </c>
      <c r="AA6" s="1">
        <v>60</v>
      </c>
      <c r="AB6" s="1">
        <v>82</v>
      </c>
      <c r="AC6" s="1">
        <v>81</v>
      </c>
      <c r="AE6" s="1">
        <f>SUM(T6:AC6)</f>
        <v>794</v>
      </c>
      <c r="AH6" s="8" t="s">
        <v>50</v>
      </c>
      <c r="AI6" s="1" t="s">
        <v>37</v>
      </c>
      <c r="AJ6" s="1" t="s">
        <v>42</v>
      </c>
      <c r="AK6" s="1" t="s">
        <v>53</v>
      </c>
      <c r="AM6" s="8" t="s">
        <v>50</v>
      </c>
      <c r="AN6" s="1" t="s">
        <v>37</v>
      </c>
      <c r="AO6" s="1" t="s">
        <v>42</v>
      </c>
      <c r="AP6" s="1" t="s">
        <v>53</v>
      </c>
      <c r="AT6" s="8" t="s">
        <v>50</v>
      </c>
      <c r="AU6" s="1" t="s">
        <v>37</v>
      </c>
      <c r="AV6" s="1" t="s">
        <v>42</v>
      </c>
      <c r="AW6" s="1" t="s">
        <v>53</v>
      </c>
      <c r="AY6" s="8" t="s">
        <v>50</v>
      </c>
      <c r="AZ6" s="1" t="s">
        <v>37</v>
      </c>
      <c r="BA6" s="1" t="s">
        <v>42</v>
      </c>
      <c r="BB6" s="1" t="s">
        <v>53</v>
      </c>
      <c r="BF6" s="15"/>
      <c r="BG6" s="26" t="s">
        <v>58</v>
      </c>
      <c r="BH6" s="27"/>
      <c r="BI6" s="15" t="str">
        <f>AH5</f>
        <v>MT</v>
      </c>
      <c r="BJ6" s="15" t="str">
        <f>AI5</f>
        <v>MT</v>
      </c>
      <c r="BK6" s="15" t="s">
        <v>48</v>
      </c>
      <c r="BL6" s="16" t="str">
        <f>AK5</f>
        <v>MT</v>
      </c>
      <c r="BM6" s="15"/>
      <c r="BO6" s="22" t="s">
        <v>61</v>
      </c>
      <c r="BP6" s="23"/>
      <c r="BQ6" s="53" t="s">
        <v>92</v>
      </c>
      <c r="BR6" s="17"/>
      <c r="BS6" s="17"/>
      <c r="BT6" s="17"/>
      <c r="BU6" s="18"/>
      <c r="BW6" s="26" t="s">
        <v>58</v>
      </c>
      <c r="BX6" s="27"/>
      <c r="BY6" s="15" t="s">
        <v>48</v>
      </c>
      <c r="BZ6" s="15" t="s">
        <v>48</v>
      </c>
      <c r="CA6" s="15" t="s">
        <v>48</v>
      </c>
      <c r="CB6" s="16" t="s">
        <v>48</v>
      </c>
      <c r="CC6" s="50" t="s">
        <v>87</v>
      </c>
      <c r="CF6" s="22" t="s">
        <v>61</v>
      </c>
      <c r="CG6" s="23"/>
      <c r="CH6" s="53" t="s">
        <v>93</v>
      </c>
      <c r="CI6" s="18"/>
      <c r="CJ6" s="18"/>
      <c r="CK6" s="18"/>
    </row>
    <row r="7" spans="1:90">
      <c r="BF7" s="15"/>
      <c r="BG7" s="15" t="s">
        <v>37</v>
      </c>
      <c r="BH7" s="15" t="s">
        <v>42</v>
      </c>
      <c r="BI7" s="15" t="s">
        <v>59</v>
      </c>
      <c r="BJ7" s="15" t="str">
        <f>AI6</f>
        <v>AR</v>
      </c>
      <c r="BK7" s="15" t="str">
        <f>AJ6</f>
        <v>AP</v>
      </c>
      <c r="BL7" s="16" t="str">
        <f>AK6</f>
        <v>Total</v>
      </c>
      <c r="BO7" s="20" t="s">
        <v>62</v>
      </c>
      <c r="BP7" s="20" t="s">
        <v>63</v>
      </c>
      <c r="BQ7" s="17" t="s">
        <v>56</v>
      </c>
      <c r="BR7" s="17" t="s">
        <v>56</v>
      </c>
      <c r="BS7" s="17" t="s">
        <v>56</v>
      </c>
      <c r="BT7" s="17" t="s">
        <v>56</v>
      </c>
      <c r="BU7" s="18"/>
      <c r="BW7" s="15" t="s">
        <v>37</v>
      </c>
      <c r="BX7" s="15" t="s">
        <v>42</v>
      </c>
      <c r="BY7" s="15" t="s">
        <v>59</v>
      </c>
      <c r="BZ7" s="15" t="s">
        <v>37</v>
      </c>
      <c r="CA7" s="15" t="s">
        <v>42</v>
      </c>
      <c r="CB7" s="16" t="s">
        <v>53</v>
      </c>
      <c r="CC7" s="16"/>
      <c r="CF7" s="54" t="s">
        <v>62</v>
      </c>
      <c r="CG7" s="20" t="s">
        <v>63</v>
      </c>
      <c r="CH7" s="18" t="s">
        <v>56</v>
      </c>
      <c r="CI7" s="18" t="s">
        <v>56</v>
      </c>
      <c r="CJ7" s="18" t="s">
        <v>56</v>
      </c>
      <c r="CK7" s="18" t="s">
        <v>56</v>
      </c>
      <c r="CL7" s="18" t="s">
        <v>56</v>
      </c>
    </row>
    <row r="8" spans="1:90">
      <c r="A8" s="10" t="s">
        <v>0</v>
      </c>
      <c r="AG8" s="10" t="s">
        <v>0</v>
      </c>
      <c r="BF8" s="8" t="s">
        <v>60</v>
      </c>
      <c r="BN8" s="1" t="s">
        <v>0</v>
      </c>
      <c r="BO8" s="21"/>
      <c r="BP8" s="21"/>
      <c r="BQ8" s="17" t="s">
        <v>50</v>
      </c>
      <c r="BR8" s="17" t="s">
        <v>37</v>
      </c>
      <c r="BS8" s="17" t="s">
        <v>42</v>
      </c>
      <c r="BT8" s="17" t="s">
        <v>53</v>
      </c>
      <c r="BU8" s="18"/>
      <c r="BV8" s="46" t="s">
        <v>60</v>
      </c>
      <c r="CE8" s="1" t="s">
        <v>0</v>
      </c>
      <c r="CF8" s="54"/>
      <c r="CG8" s="21"/>
      <c r="CH8" s="18" t="s">
        <v>50</v>
      </c>
      <c r="CI8" s="18" t="s">
        <v>37</v>
      </c>
      <c r="CJ8" s="18" t="s">
        <v>42</v>
      </c>
      <c r="CK8" s="18" t="s">
        <v>53</v>
      </c>
      <c r="CL8" s="8" t="s">
        <v>88</v>
      </c>
    </row>
    <row r="9" spans="1:90" ht="15">
      <c r="A9" s="3" t="s">
        <v>13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f>SUM(B9:N9)</f>
        <v>13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f>SUM(T9:AC9)</f>
        <v>10</v>
      </c>
      <c r="AG9" s="3" t="s">
        <v>13</v>
      </c>
      <c r="AH9" s="5">
        <v>15000000</v>
      </c>
      <c r="AI9" s="5">
        <f>Q75*60000000</f>
        <v>3162145.9512147768</v>
      </c>
      <c r="AJ9" s="5">
        <f>AF75*60000000</f>
        <v>17200000</v>
      </c>
      <c r="AK9" s="5">
        <f>AH9+AI9+AJ9</f>
        <v>35362145.951214775</v>
      </c>
      <c r="AM9" s="5">
        <v>15000000</v>
      </c>
      <c r="AN9" s="5">
        <f>R41*1000</f>
        <v>2866972.4770642202</v>
      </c>
      <c r="AO9" s="5">
        <f>AG41*1000</f>
        <v>16639888.229130283</v>
      </c>
      <c r="AP9" s="5">
        <f>AM9+AN9+AO9</f>
        <v>34506860.706194505</v>
      </c>
      <c r="AR9" s="5">
        <f>-AP9+AK9</f>
        <v>855285.24502027035</v>
      </c>
      <c r="AT9" s="5">
        <f>AH9/61.75</f>
        <v>242914.97975708501</v>
      </c>
      <c r="AU9" s="5">
        <f t="shared" ref="AU9:BD9" si="0">AI9/61.75</f>
        <v>51208.841315219055</v>
      </c>
      <c r="AV9" s="5">
        <f t="shared" si="0"/>
        <v>278542.51012145751</v>
      </c>
      <c r="AW9" s="5">
        <f t="shared" si="0"/>
        <v>572666.33119376155</v>
      </c>
      <c r="AX9" s="5">
        <f t="shared" si="0"/>
        <v>0</v>
      </c>
      <c r="AY9" s="5">
        <f t="shared" si="0"/>
        <v>242914.97975708501</v>
      </c>
      <c r="AZ9" s="5">
        <f t="shared" si="0"/>
        <v>46428.704082011667</v>
      </c>
      <c r="BA9" s="5">
        <f t="shared" si="0"/>
        <v>269471.87415595597</v>
      </c>
      <c r="BB9" s="5">
        <f t="shared" si="0"/>
        <v>558815.55799505266</v>
      </c>
      <c r="BC9" s="5"/>
      <c r="BD9" s="5">
        <f t="shared" si="0"/>
        <v>13850.773198708832</v>
      </c>
      <c r="BF9" s="1" t="str">
        <f>AG9</f>
        <v>FRELIMO</v>
      </c>
      <c r="BG9" s="1">
        <f>P41</f>
        <v>250</v>
      </c>
      <c r="BH9" s="1">
        <f>AE41</f>
        <v>794</v>
      </c>
      <c r="BI9" s="5">
        <f>AH9</f>
        <v>15000000</v>
      </c>
      <c r="BJ9" s="5">
        <f>AI9</f>
        <v>3162145.9512147768</v>
      </c>
      <c r="BK9" s="5">
        <f>AJ9</f>
        <v>17200000</v>
      </c>
      <c r="BL9" s="5">
        <f>AK9</f>
        <v>35362145.951214775</v>
      </c>
      <c r="BN9" s="1" t="str">
        <f>BF9</f>
        <v>FRELIMO</v>
      </c>
      <c r="BO9" s="1">
        <f>BG9</f>
        <v>250</v>
      </c>
      <c r="BP9" s="1">
        <f>BH9</f>
        <v>794</v>
      </c>
      <c r="BQ9" s="5">
        <f>AY9</f>
        <v>242914.97975708501</v>
      </c>
      <c r="BR9" s="5">
        <f t="shared" ref="BR9:BT9" si="1">AZ9</f>
        <v>46428.704082011667</v>
      </c>
      <c r="BS9" s="5">
        <f t="shared" si="1"/>
        <v>269471.87415595597</v>
      </c>
      <c r="BT9" s="5">
        <f t="shared" si="1"/>
        <v>558815.55799505266</v>
      </c>
      <c r="BU9" s="5"/>
      <c r="BV9" s="47" t="s">
        <v>13</v>
      </c>
      <c r="BW9" s="6">
        <f>BG9</f>
        <v>250</v>
      </c>
      <c r="BX9" s="6">
        <f>BH9</f>
        <v>794</v>
      </c>
      <c r="BY9" s="5">
        <f>AH9</f>
        <v>15000000</v>
      </c>
      <c r="BZ9" s="5">
        <f t="shared" ref="BZ9:CB9" si="2">AI9</f>
        <v>3162145.9512147768</v>
      </c>
      <c r="CA9" s="5">
        <f t="shared" si="2"/>
        <v>17200000</v>
      </c>
      <c r="CB9" s="5">
        <f t="shared" si="2"/>
        <v>35362145.951214775</v>
      </c>
      <c r="CC9" s="5">
        <f>AR9</f>
        <v>855285.24502027035</v>
      </c>
      <c r="CE9" s="1" t="s">
        <v>13</v>
      </c>
      <c r="CF9" s="1">
        <f>BG9</f>
        <v>250</v>
      </c>
      <c r="CG9" s="1">
        <f>BH9</f>
        <v>794</v>
      </c>
      <c r="CH9" s="5">
        <f>AT9</f>
        <v>242914.97975708501</v>
      </c>
      <c r="CI9" s="5">
        <f t="shared" ref="CI9:CK9" si="3">AU9</f>
        <v>51208.841315219055</v>
      </c>
      <c r="CJ9" s="5">
        <f t="shared" si="3"/>
        <v>278542.51012145751</v>
      </c>
      <c r="CK9" s="5">
        <f t="shared" si="3"/>
        <v>572666.33119376155</v>
      </c>
      <c r="CL9" s="5">
        <f>BD9</f>
        <v>13850.773198708832</v>
      </c>
    </row>
    <row r="10" spans="1:90" ht="15">
      <c r="A10" s="3" t="s">
        <v>7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f t="shared" ref="O10:O35" si="4">SUM(B10:N10)</f>
        <v>13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f t="shared" ref="AD10:AD35" si="5">SUM(T10:AC10)</f>
        <v>10</v>
      </c>
      <c r="AG10" s="3" t="s">
        <v>7</v>
      </c>
      <c r="AH10" s="5">
        <v>15000000</v>
      </c>
      <c r="AI10" s="5">
        <f t="shared" ref="AI10:AI35" si="6">Q76*60000000</f>
        <v>3162145.9512147768</v>
      </c>
      <c r="AJ10" s="5">
        <f t="shared" ref="AJ10:AJ35" si="7">AF76*60000000</f>
        <v>17200000</v>
      </c>
      <c r="AK10" s="5">
        <f t="shared" ref="AK10:AK35" si="8">AH10+AI10+AJ10</f>
        <v>35362145.951214775</v>
      </c>
      <c r="AM10" s="5">
        <v>15000000</v>
      </c>
      <c r="AN10" s="5">
        <f t="shared" ref="AN10:AN35" si="9">R42*1000</f>
        <v>2866972.4770642202</v>
      </c>
      <c r="AO10" s="5">
        <f t="shared" ref="AO10:AO35" si="10">AG42*1000</f>
        <v>16639888.229130283</v>
      </c>
      <c r="AP10" s="5">
        <f t="shared" ref="AP10:AP35" si="11">AM10+AN10+AO10</f>
        <v>34506860.706194505</v>
      </c>
      <c r="AR10" s="5">
        <f t="shared" ref="AR10:AR35" si="12">-AP10+AK10</f>
        <v>855285.24502027035</v>
      </c>
      <c r="AT10" s="5">
        <f t="shared" ref="AT10:AT35" si="13">AH10/61.75</f>
        <v>242914.97975708501</v>
      </c>
      <c r="AU10" s="5">
        <f t="shared" ref="AU10:AU35" si="14">AI10/61.75</f>
        <v>51208.841315219055</v>
      </c>
      <c r="AV10" s="5">
        <f t="shared" ref="AV10:AV35" si="15">AJ10/61.75</f>
        <v>278542.51012145751</v>
      </c>
      <c r="AW10" s="5">
        <f t="shared" ref="AW10:AW35" si="16">AK10/61.75</f>
        <v>572666.33119376155</v>
      </c>
      <c r="AX10" s="5">
        <f t="shared" ref="AX10:AX35" si="17">AL10/61.75</f>
        <v>0</v>
      </c>
      <c r="AY10" s="5">
        <f t="shared" ref="AY10:AY35" si="18">AM10/61.75</f>
        <v>242914.97975708501</v>
      </c>
      <c r="AZ10" s="5">
        <f t="shared" ref="AZ10:AZ35" si="19">AN10/61.75</f>
        <v>46428.704082011667</v>
      </c>
      <c r="BA10" s="5">
        <f t="shared" ref="BA10:BA35" si="20">AO10/61.75</f>
        <v>269471.87415595597</v>
      </c>
      <c r="BB10" s="5">
        <f t="shared" ref="BB10:BB35" si="21">AP10/61.75</f>
        <v>558815.55799505266</v>
      </c>
      <c r="BC10" s="5"/>
      <c r="BD10" s="5">
        <f t="shared" ref="BD10:BD35" si="22">AR10/61.75</f>
        <v>13850.773198708832</v>
      </c>
      <c r="BF10" s="1" t="str">
        <f>AG10</f>
        <v>MDM</v>
      </c>
      <c r="BG10" s="1">
        <f>P42</f>
        <v>250</v>
      </c>
      <c r="BH10" s="1">
        <f>AE42</f>
        <v>794</v>
      </c>
      <c r="BI10" s="5">
        <f>AH10</f>
        <v>15000000</v>
      </c>
      <c r="BJ10" s="5">
        <f>AI10</f>
        <v>3162145.9512147768</v>
      </c>
      <c r="BK10" s="5">
        <f>AJ10</f>
        <v>17200000</v>
      </c>
      <c r="BL10" s="5">
        <f>AK10</f>
        <v>35362145.951214775</v>
      </c>
      <c r="BN10" s="1" t="str">
        <f>BF10</f>
        <v>MDM</v>
      </c>
      <c r="BO10" s="1">
        <f>BG10</f>
        <v>250</v>
      </c>
      <c r="BP10" s="1">
        <f>BH10</f>
        <v>794</v>
      </c>
      <c r="BQ10" s="5">
        <f t="shared" ref="BQ10:BQ35" si="23">AY10</f>
        <v>242914.97975708501</v>
      </c>
      <c r="BR10" s="5">
        <f t="shared" ref="BR10:BR35" si="24">AZ10</f>
        <v>46428.704082011667</v>
      </c>
      <c r="BS10" s="5">
        <f t="shared" ref="BS10:BS35" si="25">BA10</f>
        <v>269471.87415595597</v>
      </c>
      <c r="BT10" s="5">
        <f t="shared" ref="BT10:BT35" si="26">BB10</f>
        <v>558815.55799505266</v>
      </c>
      <c r="BU10" s="5"/>
      <c r="BV10" s="47" t="s">
        <v>7</v>
      </c>
      <c r="BW10" s="6">
        <f t="shared" ref="BW10:BW37" si="27">BG10</f>
        <v>250</v>
      </c>
      <c r="BX10" s="6">
        <f t="shared" ref="BX10:BX37" si="28">BH10</f>
        <v>794</v>
      </c>
      <c r="BY10" s="5">
        <f t="shared" ref="BY10:BY37" si="29">AH10</f>
        <v>15000000</v>
      </c>
      <c r="BZ10" s="5">
        <f t="shared" ref="BZ10:BZ37" si="30">AI10</f>
        <v>3162145.9512147768</v>
      </c>
      <c r="CA10" s="5">
        <f t="shared" ref="CA10:CA37" si="31">AJ10</f>
        <v>17200000</v>
      </c>
      <c r="CB10" s="5">
        <f t="shared" ref="CB10:CB37" si="32">AK10</f>
        <v>35362145.951214775</v>
      </c>
      <c r="CC10" s="5">
        <f t="shared" ref="CC10:CC37" si="33">AR10</f>
        <v>855285.24502027035</v>
      </c>
      <c r="CE10" s="1" t="s">
        <v>7</v>
      </c>
      <c r="CF10" s="1">
        <f t="shared" ref="CF10:CF37" si="34">BG10</f>
        <v>250</v>
      </c>
      <c r="CG10" s="1">
        <f t="shared" ref="CG10:CG37" si="35">BH10</f>
        <v>794</v>
      </c>
      <c r="CH10" s="5">
        <f t="shared" ref="CH10:CH37" si="36">AT10</f>
        <v>242914.97975708501</v>
      </c>
      <c r="CI10" s="5">
        <f t="shared" ref="CI10:CI37" si="37">AU10</f>
        <v>51208.841315219055</v>
      </c>
      <c r="CJ10" s="5">
        <f t="shared" ref="CJ10:CJ37" si="38">AV10</f>
        <v>278542.51012145751</v>
      </c>
      <c r="CK10" s="5">
        <f t="shared" ref="CK10:CK37" si="39">AW10</f>
        <v>572666.33119376155</v>
      </c>
      <c r="CL10" s="5">
        <f t="shared" ref="CL10:CL37" si="40">BD10</f>
        <v>13850.773198708832</v>
      </c>
    </row>
    <row r="11" spans="1:90" ht="15">
      <c r="A11" s="3" t="s">
        <v>8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f t="shared" si="4"/>
        <v>13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f t="shared" si="5"/>
        <v>10</v>
      </c>
      <c r="AG11" s="3" t="s">
        <v>8</v>
      </c>
      <c r="AH11" s="5">
        <v>15000000</v>
      </c>
      <c r="AI11" s="5">
        <f t="shared" si="6"/>
        <v>3162145.9512147768</v>
      </c>
      <c r="AJ11" s="5">
        <f t="shared" si="7"/>
        <v>17200000</v>
      </c>
      <c r="AK11" s="5">
        <f t="shared" si="8"/>
        <v>35362145.951214775</v>
      </c>
      <c r="AM11" s="5">
        <v>15000000</v>
      </c>
      <c r="AN11" s="5">
        <f t="shared" si="9"/>
        <v>2866972.4770642202</v>
      </c>
      <c r="AO11" s="5">
        <f t="shared" si="10"/>
        <v>16639888.229130283</v>
      </c>
      <c r="AP11" s="5">
        <f t="shared" si="11"/>
        <v>34506860.706194505</v>
      </c>
      <c r="AR11" s="5">
        <f t="shared" si="12"/>
        <v>855285.24502027035</v>
      </c>
      <c r="AT11" s="5">
        <f t="shared" si="13"/>
        <v>242914.97975708501</v>
      </c>
      <c r="AU11" s="5">
        <f t="shared" si="14"/>
        <v>51208.841315219055</v>
      </c>
      <c r="AV11" s="5">
        <f t="shared" si="15"/>
        <v>278542.51012145751</v>
      </c>
      <c r="AW11" s="5">
        <f t="shared" si="16"/>
        <v>572666.33119376155</v>
      </c>
      <c r="AX11" s="5">
        <f t="shared" si="17"/>
        <v>0</v>
      </c>
      <c r="AY11" s="5">
        <f t="shared" si="18"/>
        <v>242914.97975708501</v>
      </c>
      <c r="AZ11" s="5">
        <f t="shared" si="19"/>
        <v>46428.704082011667</v>
      </c>
      <c r="BA11" s="5">
        <f t="shared" si="20"/>
        <v>269471.87415595597</v>
      </c>
      <c r="BB11" s="5">
        <f t="shared" si="21"/>
        <v>558815.55799505266</v>
      </c>
      <c r="BC11" s="5"/>
      <c r="BD11" s="5">
        <f t="shared" si="22"/>
        <v>13850.773198708832</v>
      </c>
      <c r="BF11" s="1" t="str">
        <f>AG11</f>
        <v>RENAMO</v>
      </c>
      <c r="BG11" s="1">
        <f>P43</f>
        <v>250</v>
      </c>
      <c r="BH11" s="1">
        <f>AE43</f>
        <v>794</v>
      </c>
      <c r="BI11" s="5">
        <f>AH11</f>
        <v>15000000</v>
      </c>
      <c r="BJ11" s="5">
        <f>AI11</f>
        <v>3162145.9512147768</v>
      </c>
      <c r="BK11" s="5">
        <f>AJ11</f>
        <v>17200000</v>
      </c>
      <c r="BL11" s="5">
        <f>AK11</f>
        <v>35362145.951214775</v>
      </c>
      <c r="BN11" s="1" t="str">
        <f>BF11</f>
        <v>RENAMO</v>
      </c>
      <c r="BO11" s="1">
        <f>BG11</f>
        <v>250</v>
      </c>
      <c r="BP11" s="1">
        <f>BH11</f>
        <v>794</v>
      </c>
      <c r="BQ11" s="5">
        <f t="shared" si="23"/>
        <v>242914.97975708501</v>
      </c>
      <c r="BR11" s="5">
        <f t="shared" si="24"/>
        <v>46428.704082011667</v>
      </c>
      <c r="BS11" s="5">
        <f t="shared" si="25"/>
        <v>269471.87415595597</v>
      </c>
      <c r="BT11" s="5">
        <f t="shared" si="26"/>
        <v>558815.55799505266</v>
      </c>
      <c r="BU11" s="5"/>
      <c r="BV11" s="47" t="s">
        <v>8</v>
      </c>
      <c r="BW11" s="6">
        <f t="shared" si="27"/>
        <v>250</v>
      </c>
      <c r="BX11" s="6">
        <f t="shared" si="28"/>
        <v>794</v>
      </c>
      <c r="BY11" s="5">
        <f t="shared" si="29"/>
        <v>15000000</v>
      </c>
      <c r="BZ11" s="5">
        <f t="shared" si="30"/>
        <v>3162145.9512147768</v>
      </c>
      <c r="CA11" s="5">
        <f t="shared" si="31"/>
        <v>17200000</v>
      </c>
      <c r="CB11" s="5">
        <f t="shared" si="32"/>
        <v>35362145.951214775</v>
      </c>
      <c r="CC11" s="5">
        <f t="shared" si="33"/>
        <v>855285.24502027035</v>
      </c>
      <c r="CE11" s="1" t="s">
        <v>8</v>
      </c>
      <c r="CF11" s="1">
        <f t="shared" si="34"/>
        <v>250</v>
      </c>
      <c r="CG11" s="1">
        <f t="shared" si="35"/>
        <v>794</v>
      </c>
      <c r="CH11" s="5">
        <f t="shared" si="36"/>
        <v>242914.97975708501</v>
      </c>
      <c r="CI11" s="5">
        <f t="shared" si="37"/>
        <v>51208.841315219055</v>
      </c>
      <c r="CJ11" s="5">
        <f t="shared" si="38"/>
        <v>278542.51012145751</v>
      </c>
      <c r="CK11" s="5">
        <f t="shared" si="39"/>
        <v>572666.33119376155</v>
      </c>
      <c r="CL11" s="5">
        <f t="shared" si="40"/>
        <v>13850.773198708832</v>
      </c>
    </row>
    <row r="12" spans="1:90" ht="15">
      <c r="A12" s="3" t="s">
        <v>9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f t="shared" si="4"/>
        <v>12</v>
      </c>
      <c r="V12" s="1">
        <v>1</v>
      </c>
      <c r="AD12" s="1">
        <f t="shared" si="5"/>
        <v>1</v>
      </c>
      <c r="AG12" s="3" t="s">
        <v>9</v>
      </c>
      <c r="AH12" s="5">
        <v>15000000</v>
      </c>
      <c r="AI12" s="5">
        <f t="shared" si="6"/>
        <v>2931376.7204455463</v>
      </c>
      <c r="AJ12" s="5">
        <f t="shared" si="7"/>
        <v>1500000</v>
      </c>
      <c r="AK12" s="5">
        <f t="shared" si="8"/>
        <v>19431376.720445547</v>
      </c>
      <c r="AM12" s="5">
        <v>15000000</v>
      </c>
      <c r="AN12" s="5">
        <f t="shared" si="9"/>
        <v>2614678.8990825689</v>
      </c>
      <c r="AO12" s="5">
        <f t="shared" si="10"/>
        <v>1969961.5787635345</v>
      </c>
      <c r="AP12" s="5">
        <f t="shared" si="11"/>
        <v>19584640.477846101</v>
      </c>
      <c r="AR12" s="5">
        <f t="shared" si="12"/>
        <v>-153263.75740055367</v>
      </c>
      <c r="AT12" s="5">
        <f t="shared" si="13"/>
        <v>242914.97975708501</v>
      </c>
      <c r="AU12" s="5">
        <f t="shared" si="14"/>
        <v>47471.687780494678</v>
      </c>
      <c r="AV12" s="5">
        <f t="shared" si="15"/>
        <v>24291.497975708502</v>
      </c>
      <c r="AW12" s="5">
        <f t="shared" si="16"/>
        <v>314678.16551328823</v>
      </c>
      <c r="AX12" s="5">
        <f t="shared" si="17"/>
        <v>0</v>
      </c>
      <c r="AY12" s="5">
        <f t="shared" si="18"/>
        <v>242914.97975708501</v>
      </c>
      <c r="AZ12" s="5">
        <f t="shared" si="19"/>
        <v>42342.978122794637</v>
      </c>
      <c r="BA12" s="5">
        <f t="shared" si="20"/>
        <v>31902.211801838617</v>
      </c>
      <c r="BB12" s="5">
        <f t="shared" si="21"/>
        <v>317160.16968171822</v>
      </c>
      <c r="BC12" s="5"/>
      <c r="BD12" s="5">
        <f t="shared" si="22"/>
        <v>-2482.004168430019</v>
      </c>
      <c r="BF12" s="1" t="str">
        <f>AG12</f>
        <v>AMUSI</v>
      </c>
      <c r="BG12" s="1">
        <f>P44</f>
        <v>228</v>
      </c>
      <c r="BH12" s="1">
        <f>AE44</f>
        <v>94</v>
      </c>
      <c r="BI12" s="5">
        <f>AH12</f>
        <v>15000000</v>
      </c>
      <c r="BJ12" s="5">
        <f>AI12</f>
        <v>2931376.7204455463</v>
      </c>
      <c r="BK12" s="5">
        <f>AJ12</f>
        <v>1500000</v>
      </c>
      <c r="BL12" s="5">
        <f>AK12</f>
        <v>19431376.720445547</v>
      </c>
      <c r="BN12" s="1" t="str">
        <f>BF12</f>
        <v>AMUSI</v>
      </c>
      <c r="BO12" s="1">
        <f>BG12</f>
        <v>228</v>
      </c>
      <c r="BP12" s="1">
        <f>BH12</f>
        <v>94</v>
      </c>
      <c r="BQ12" s="5">
        <f t="shared" si="23"/>
        <v>242914.97975708501</v>
      </c>
      <c r="BR12" s="5">
        <f t="shared" si="24"/>
        <v>42342.978122794637</v>
      </c>
      <c r="BS12" s="5">
        <f t="shared" si="25"/>
        <v>31902.211801838617</v>
      </c>
      <c r="BT12" s="5">
        <f t="shared" si="26"/>
        <v>317160.16968171822</v>
      </c>
      <c r="BU12" s="5"/>
      <c r="BV12" s="47" t="s">
        <v>9</v>
      </c>
      <c r="BW12" s="6">
        <f t="shared" si="27"/>
        <v>228</v>
      </c>
      <c r="BX12" s="6">
        <f t="shared" si="28"/>
        <v>94</v>
      </c>
      <c r="BY12" s="5">
        <f t="shared" si="29"/>
        <v>15000000</v>
      </c>
      <c r="BZ12" s="5">
        <f t="shared" si="30"/>
        <v>2931376.7204455463</v>
      </c>
      <c r="CA12" s="5">
        <f t="shared" si="31"/>
        <v>1500000</v>
      </c>
      <c r="CB12" s="5">
        <f t="shared" si="32"/>
        <v>19431376.720445547</v>
      </c>
      <c r="CC12" s="5">
        <f t="shared" si="33"/>
        <v>-153263.75740055367</v>
      </c>
      <c r="CE12" s="1" t="s">
        <v>9</v>
      </c>
      <c r="CF12" s="1">
        <f t="shared" si="34"/>
        <v>228</v>
      </c>
      <c r="CG12" s="1">
        <f t="shared" si="35"/>
        <v>94</v>
      </c>
      <c r="CH12" s="5">
        <f t="shared" si="36"/>
        <v>242914.97975708501</v>
      </c>
      <c r="CI12" s="5">
        <f t="shared" si="37"/>
        <v>47471.687780494678</v>
      </c>
      <c r="CJ12" s="5">
        <f t="shared" si="38"/>
        <v>24291.497975708502</v>
      </c>
      <c r="CK12" s="5">
        <f t="shared" si="39"/>
        <v>314678.16551328823</v>
      </c>
      <c r="CL12" s="5">
        <f t="shared" si="40"/>
        <v>-2482.004168430019</v>
      </c>
    </row>
    <row r="13" spans="1:90" ht="15">
      <c r="A13" s="3" t="s">
        <v>1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O13" s="1">
        <f t="shared" si="4"/>
        <v>11</v>
      </c>
      <c r="AD13" s="1">
        <f t="shared" si="5"/>
        <v>0</v>
      </c>
      <c r="AG13" s="3" t="s">
        <v>1</v>
      </c>
      <c r="AI13" s="5">
        <f t="shared" si="6"/>
        <v>2392915.1819840078</v>
      </c>
      <c r="AJ13" s="5">
        <f t="shared" si="7"/>
        <v>0</v>
      </c>
      <c r="AK13" s="5">
        <f t="shared" si="8"/>
        <v>2392915.1819840078</v>
      </c>
      <c r="AN13" s="5">
        <f t="shared" si="9"/>
        <v>2844036.6972477064</v>
      </c>
      <c r="AO13" s="5">
        <f t="shared" si="10"/>
        <v>0</v>
      </c>
      <c r="AP13" s="5">
        <f t="shared" si="11"/>
        <v>2844036.6972477064</v>
      </c>
      <c r="AR13" s="5">
        <f t="shared" si="12"/>
        <v>-451121.51526369853</v>
      </c>
      <c r="AT13" s="5">
        <f t="shared" si="13"/>
        <v>0</v>
      </c>
      <c r="AU13" s="5">
        <f t="shared" si="14"/>
        <v>38751.662866137776</v>
      </c>
      <c r="AV13" s="5">
        <f t="shared" si="15"/>
        <v>0</v>
      </c>
      <c r="AW13" s="5">
        <f t="shared" si="16"/>
        <v>38751.662866137776</v>
      </c>
      <c r="AX13" s="5">
        <f t="shared" si="17"/>
        <v>0</v>
      </c>
      <c r="AY13" s="5">
        <f t="shared" si="18"/>
        <v>0</v>
      </c>
      <c r="AZ13" s="5">
        <f t="shared" si="19"/>
        <v>46057.274449355566</v>
      </c>
      <c r="BA13" s="5">
        <f t="shared" si="20"/>
        <v>0</v>
      </c>
      <c r="BB13" s="5">
        <f t="shared" si="21"/>
        <v>46057.274449355566</v>
      </c>
      <c r="BC13" s="5"/>
      <c r="BD13" s="5">
        <f t="shared" si="22"/>
        <v>-7305.6115832177902</v>
      </c>
      <c r="BF13" s="1" t="str">
        <f>AG13</f>
        <v>PUR</v>
      </c>
      <c r="BG13" s="1">
        <f>P45</f>
        <v>248</v>
      </c>
      <c r="BH13" s="1">
        <f>AE45</f>
        <v>0</v>
      </c>
      <c r="BI13" s="5">
        <f>AH13</f>
        <v>0</v>
      </c>
      <c r="BJ13" s="5">
        <f>AI13</f>
        <v>2392915.1819840078</v>
      </c>
      <c r="BK13" s="5">
        <f>AJ13</f>
        <v>0</v>
      </c>
      <c r="BL13" s="5">
        <f>AK13</f>
        <v>2392915.1819840078</v>
      </c>
      <c r="BN13" s="1" t="str">
        <f>BF13</f>
        <v>PUR</v>
      </c>
      <c r="BO13" s="1">
        <f>BG13</f>
        <v>248</v>
      </c>
      <c r="BP13" s="1">
        <f>BH13</f>
        <v>0</v>
      </c>
      <c r="BQ13" s="5">
        <f t="shared" si="23"/>
        <v>0</v>
      </c>
      <c r="BR13" s="5">
        <f t="shared" si="24"/>
        <v>46057.274449355566</v>
      </c>
      <c r="BS13" s="5">
        <f t="shared" si="25"/>
        <v>0</v>
      </c>
      <c r="BT13" s="5">
        <f t="shared" si="26"/>
        <v>46057.274449355566</v>
      </c>
      <c r="BU13" s="5"/>
      <c r="BV13" s="47" t="s">
        <v>1</v>
      </c>
      <c r="BW13" s="6">
        <f t="shared" si="27"/>
        <v>248</v>
      </c>
      <c r="BX13" s="6">
        <f t="shared" si="28"/>
        <v>0</v>
      </c>
      <c r="BY13" s="5">
        <f t="shared" si="29"/>
        <v>0</v>
      </c>
      <c r="BZ13" s="5">
        <f t="shared" si="30"/>
        <v>2392915.1819840078</v>
      </c>
      <c r="CA13" s="5">
        <f t="shared" si="31"/>
        <v>0</v>
      </c>
      <c r="CB13" s="5">
        <f t="shared" si="32"/>
        <v>2392915.1819840078</v>
      </c>
      <c r="CC13" s="5">
        <f t="shared" si="33"/>
        <v>-451121.51526369853</v>
      </c>
      <c r="CE13" s="1" t="s">
        <v>1</v>
      </c>
      <c r="CF13" s="1">
        <f t="shared" si="34"/>
        <v>248</v>
      </c>
      <c r="CG13" s="1">
        <f t="shared" si="35"/>
        <v>0</v>
      </c>
      <c r="CH13" s="5">
        <f t="shared" si="36"/>
        <v>0</v>
      </c>
      <c r="CI13" s="5">
        <f t="shared" si="37"/>
        <v>38751.662866137776</v>
      </c>
      <c r="CJ13" s="5">
        <f t="shared" si="38"/>
        <v>0</v>
      </c>
      <c r="CK13" s="5">
        <f t="shared" si="39"/>
        <v>38751.662866137776</v>
      </c>
      <c r="CL13" s="5">
        <f t="shared" si="40"/>
        <v>-7305.6115832177902</v>
      </c>
    </row>
    <row r="14" spans="1:90" ht="15">
      <c r="A14" s="3" t="s">
        <v>2</v>
      </c>
      <c r="B14" s="1">
        <v>1</v>
      </c>
      <c r="C14" s="1">
        <v>1</v>
      </c>
      <c r="I14" s="1">
        <v>1</v>
      </c>
      <c r="J14" s="1">
        <v>1</v>
      </c>
      <c r="K14" s="1">
        <v>1</v>
      </c>
      <c r="L14" s="1">
        <v>1</v>
      </c>
      <c r="O14" s="1">
        <f t="shared" si="4"/>
        <v>6</v>
      </c>
      <c r="AD14" s="1">
        <f t="shared" si="5"/>
        <v>0</v>
      </c>
      <c r="AG14" s="3" t="s">
        <v>2</v>
      </c>
      <c r="AI14" s="5">
        <f t="shared" si="6"/>
        <v>1214777.5301621454</v>
      </c>
      <c r="AJ14" s="5">
        <f t="shared" si="7"/>
        <v>0</v>
      </c>
      <c r="AK14" s="5">
        <f t="shared" si="8"/>
        <v>1214777.5301621454</v>
      </c>
      <c r="AN14" s="5">
        <f t="shared" si="9"/>
        <v>1192660.5504587155</v>
      </c>
      <c r="AO14" s="5">
        <f t="shared" si="10"/>
        <v>0</v>
      </c>
      <c r="AP14" s="5">
        <f t="shared" si="11"/>
        <v>1192660.5504587155</v>
      </c>
      <c r="AR14" s="5">
        <f t="shared" si="12"/>
        <v>22116.979703429854</v>
      </c>
      <c r="AT14" s="5">
        <f t="shared" si="13"/>
        <v>0</v>
      </c>
      <c r="AU14" s="5">
        <f t="shared" si="14"/>
        <v>19672.510609913286</v>
      </c>
      <c r="AV14" s="5">
        <f t="shared" si="15"/>
        <v>0</v>
      </c>
      <c r="AW14" s="5">
        <f t="shared" si="16"/>
        <v>19672.510609913286</v>
      </c>
      <c r="AX14" s="5">
        <f t="shared" si="17"/>
        <v>0</v>
      </c>
      <c r="AY14" s="5">
        <f t="shared" si="18"/>
        <v>0</v>
      </c>
      <c r="AZ14" s="5">
        <f t="shared" si="19"/>
        <v>19314.34089811685</v>
      </c>
      <c r="BA14" s="5">
        <f t="shared" si="20"/>
        <v>0</v>
      </c>
      <c r="BB14" s="5">
        <f t="shared" si="21"/>
        <v>19314.34089811685</v>
      </c>
      <c r="BC14" s="5"/>
      <c r="BD14" s="5">
        <f t="shared" si="22"/>
        <v>358.16971179643485</v>
      </c>
      <c r="BF14" s="1" t="str">
        <f>AG14</f>
        <v>PJDM</v>
      </c>
      <c r="BG14" s="1">
        <f>P46</f>
        <v>104</v>
      </c>
      <c r="BH14" s="1">
        <f>AE46</f>
        <v>0</v>
      </c>
      <c r="BI14" s="5">
        <f>AH14</f>
        <v>0</v>
      </c>
      <c r="BJ14" s="5">
        <f>AI14</f>
        <v>1214777.5301621454</v>
      </c>
      <c r="BK14" s="5">
        <f>AJ14</f>
        <v>0</v>
      </c>
      <c r="BL14" s="5">
        <f>AK14</f>
        <v>1214777.5301621454</v>
      </c>
      <c r="BN14" s="1" t="str">
        <f>BF14</f>
        <v>PJDM</v>
      </c>
      <c r="BO14" s="1">
        <f>BG14</f>
        <v>104</v>
      </c>
      <c r="BP14" s="1">
        <f>BH14</f>
        <v>0</v>
      </c>
      <c r="BQ14" s="5">
        <f t="shared" si="23"/>
        <v>0</v>
      </c>
      <c r="BR14" s="5">
        <f t="shared" si="24"/>
        <v>19314.34089811685</v>
      </c>
      <c r="BS14" s="5">
        <f t="shared" si="25"/>
        <v>0</v>
      </c>
      <c r="BT14" s="5">
        <f t="shared" si="26"/>
        <v>19314.34089811685</v>
      </c>
      <c r="BU14" s="5"/>
      <c r="BV14" s="47" t="s">
        <v>2</v>
      </c>
      <c r="BW14" s="6">
        <f t="shared" si="27"/>
        <v>104</v>
      </c>
      <c r="BX14" s="6">
        <f t="shared" si="28"/>
        <v>0</v>
      </c>
      <c r="BY14" s="5">
        <f t="shared" si="29"/>
        <v>0</v>
      </c>
      <c r="BZ14" s="5">
        <f t="shared" si="30"/>
        <v>1214777.5301621454</v>
      </c>
      <c r="CA14" s="5">
        <f t="shared" si="31"/>
        <v>0</v>
      </c>
      <c r="CB14" s="5">
        <f t="shared" si="32"/>
        <v>1214777.5301621454</v>
      </c>
      <c r="CC14" s="5">
        <f t="shared" si="33"/>
        <v>22116.979703429854</v>
      </c>
      <c r="CE14" s="1" t="s">
        <v>2</v>
      </c>
      <c r="CF14" s="1">
        <f t="shared" si="34"/>
        <v>104</v>
      </c>
      <c r="CG14" s="1">
        <f t="shared" si="35"/>
        <v>0</v>
      </c>
      <c r="CH14" s="5">
        <f t="shared" si="36"/>
        <v>0</v>
      </c>
      <c r="CI14" s="5">
        <f t="shared" si="37"/>
        <v>19672.510609913286</v>
      </c>
      <c r="CJ14" s="5">
        <f t="shared" si="38"/>
        <v>0</v>
      </c>
      <c r="CK14" s="5">
        <f t="shared" si="39"/>
        <v>19672.510609913286</v>
      </c>
      <c r="CL14" s="5">
        <f t="shared" si="40"/>
        <v>358.16971179643485</v>
      </c>
    </row>
    <row r="15" spans="1:90" ht="15">
      <c r="A15" s="3" t="s">
        <v>3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O15" s="1">
        <f t="shared" si="4"/>
        <v>11</v>
      </c>
      <c r="AD15" s="1">
        <f t="shared" si="5"/>
        <v>0</v>
      </c>
      <c r="AG15" s="3" t="s">
        <v>3</v>
      </c>
      <c r="AI15" s="5">
        <f t="shared" si="6"/>
        <v>2392915.1819840078</v>
      </c>
      <c r="AJ15" s="5">
        <f t="shared" si="7"/>
        <v>0</v>
      </c>
      <c r="AK15" s="5">
        <f t="shared" si="8"/>
        <v>2392915.1819840078</v>
      </c>
      <c r="AN15" s="5">
        <f t="shared" si="9"/>
        <v>2844036.6972477064</v>
      </c>
      <c r="AO15" s="5">
        <f t="shared" si="10"/>
        <v>0</v>
      </c>
      <c r="AP15" s="5">
        <f t="shared" si="11"/>
        <v>2844036.6972477064</v>
      </c>
      <c r="AR15" s="5">
        <f t="shared" si="12"/>
        <v>-451121.51526369853</v>
      </c>
      <c r="AT15" s="5">
        <f t="shared" si="13"/>
        <v>0</v>
      </c>
      <c r="AU15" s="5">
        <f t="shared" si="14"/>
        <v>38751.662866137776</v>
      </c>
      <c r="AV15" s="5">
        <f t="shared" si="15"/>
        <v>0</v>
      </c>
      <c r="AW15" s="5">
        <f t="shared" si="16"/>
        <v>38751.662866137776</v>
      </c>
      <c r="AX15" s="5">
        <f t="shared" si="17"/>
        <v>0</v>
      </c>
      <c r="AY15" s="5">
        <f t="shared" si="18"/>
        <v>0</v>
      </c>
      <c r="AZ15" s="5">
        <f t="shared" si="19"/>
        <v>46057.274449355566</v>
      </c>
      <c r="BA15" s="5">
        <f t="shared" si="20"/>
        <v>0</v>
      </c>
      <c r="BB15" s="5">
        <f t="shared" si="21"/>
        <v>46057.274449355566</v>
      </c>
      <c r="BC15" s="5"/>
      <c r="BD15" s="5">
        <f t="shared" si="22"/>
        <v>-7305.6115832177902</v>
      </c>
      <c r="BF15" s="1" t="str">
        <f>AG15</f>
        <v>MPD</v>
      </c>
      <c r="BG15" s="1">
        <f>P47</f>
        <v>248</v>
      </c>
      <c r="BH15" s="1">
        <f>AE47</f>
        <v>0</v>
      </c>
      <c r="BI15" s="5">
        <f>AH15</f>
        <v>0</v>
      </c>
      <c r="BJ15" s="5">
        <f>AI15</f>
        <v>2392915.1819840078</v>
      </c>
      <c r="BK15" s="5">
        <f>AJ15</f>
        <v>0</v>
      </c>
      <c r="BL15" s="5">
        <f>AK15</f>
        <v>2392915.1819840078</v>
      </c>
      <c r="BN15" s="1" t="str">
        <f>BF15</f>
        <v>MPD</v>
      </c>
      <c r="BO15" s="1">
        <f>BG15</f>
        <v>248</v>
      </c>
      <c r="BP15" s="1">
        <f>BH15</f>
        <v>0</v>
      </c>
      <c r="BQ15" s="5">
        <f t="shared" si="23"/>
        <v>0</v>
      </c>
      <c r="BR15" s="5">
        <f t="shared" si="24"/>
        <v>46057.274449355566</v>
      </c>
      <c r="BS15" s="5">
        <f t="shared" si="25"/>
        <v>0</v>
      </c>
      <c r="BT15" s="5">
        <f t="shared" si="26"/>
        <v>46057.274449355566</v>
      </c>
      <c r="BU15" s="5"/>
      <c r="BV15" s="47" t="s">
        <v>3</v>
      </c>
      <c r="BW15" s="6">
        <f t="shared" si="27"/>
        <v>248</v>
      </c>
      <c r="BX15" s="6">
        <f t="shared" si="28"/>
        <v>0</v>
      </c>
      <c r="BY15" s="5">
        <f t="shared" si="29"/>
        <v>0</v>
      </c>
      <c r="BZ15" s="5">
        <f t="shared" si="30"/>
        <v>2392915.1819840078</v>
      </c>
      <c r="CA15" s="5">
        <f t="shared" si="31"/>
        <v>0</v>
      </c>
      <c r="CB15" s="5">
        <f t="shared" si="32"/>
        <v>2392915.1819840078</v>
      </c>
      <c r="CC15" s="5">
        <f t="shared" si="33"/>
        <v>-451121.51526369853</v>
      </c>
      <c r="CE15" s="1" t="s">
        <v>3</v>
      </c>
      <c r="CF15" s="1">
        <f t="shared" si="34"/>
        <v>248</v>
      </c>
      <c r="CG15" s="1">
        <f t="shared" si="35"/>
        <v>0</v>
      </c>
      <c r="CH15" s="5">
        <f t="shared" si="36"/>
        <v>0</v>
      </c>
      <c r="CI15" s="5">
        <f t="shared" si="37"/>
        <v>38751.662866137776</v>
      </c>
      <c r="CJ15" s="5">
        <f t="shared" si="38"/>
        <v>0</v>
      </c>
      <c r="CK15" s="5">
        <f t="shared" si="39"/>
        <v>38751.662866137776</v>
      </c>
      <c r="CL15" s="5">
        <f t="shared" si="40"/>
        <v>-7305.6115832177902</v>
      </c>
    </row>
    <row r="16" spans="1:90" ht="15">
      <c r="A16" s="3" t="s">
        <v>4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O16" s="1">
        <f t="shared" si="4"/>
        <v>11</v>
      </c>
      <c r="AD16" s="1">
        <f t="shared" si="5"/>
        <v>0</v>
      </c>
      <c r="AG16" s="3" t="s">
        <v>4</v>
      </c>
      <c r="AI16" s="5">
        <f t="shared" si="6"/>
        <v>2392915.1819840078</v>
      </c>
      <c r="AJ16" s="5">
        <f t="shared" si="7"/>
        <v>0</v>
      </c>
      <c r="AK16" s="5">
        <f t="shared" si="8"/>
        <v>2392915.1819840078</v>
      </c>
      <c r="AN16" s="5">
        <f t="shared" si="9"/>
        <v>2844036.6972477064</v>
      </c>
      <c r="AO16" s="5">
        <f t="shared" si="10"/>
        <v>0</v>
      </c>
      <c r="AP16" s="5">
        <f t="shared" si="11"/>
        <v>2844036.6972477064</v>
      </c>
      <c r="AR16" s="5">
        <f t="shared" si="12"/>
        <v>-451121.51526369853</v>
      </c>
      <c r="AT16" s="5">
        <f t="shared" si="13"/>
        <v>0</v>
      </c>
      <c r="AU16" s="5">
        <f t="shared" si="14"/>
        <v>38751.662866137776</v>
      </c>
      <c r="AV16" s="5">
        <f t="shared" si="15"/>
        <v>0</v>
      </c>
      <c r="AW16" s="5">
        <f t="shared" si="16"/>
        <v>38751.662866137776</v>
      </c>
      <c r="AX16" s="5">
        <f t="shared" si="17"/>
        <v>0</v>
      </c>
      <c r="AY16" s="5">
        <f t="shared" si="18"/>
        <v>0</v>
      </c>
      <c r="AZ16" s="5">
        <f t="shared" si="19"/>
        <v>46057.274449355566</v>
      </c>
      <c r="BA16" s="5">
        <f t="shared" si="20"/>
        <v>0</v>
      </c>
      <c r="BB16" s="5">
        <f t="shared" si="21"/>
        <v>46057.274449355566</v>
      </c>
      <c r="BC16" s="5"/>
      <c r="BD16" s="5">
        <f t="shared" si="22"/>
        <v>-7305.6115832177902</v>
      </c>
      <c r="BF16" s="1" t="str">
        <f>AG16</f>
        <v>ND</v>
      </c>
      <c r="BG16" s="1">
        <f>P48</f>
        <v>248</v>
      </c>
      <c r="BH16" s="1">
        <f>AE48</f>
        <v>0</v>
      </c>
      <c r="BI16" s="5">
        <f>AH16</f>
        <v>0</v>
      </c>
      <c r="BJ16" s="5">
        <f>AI16</f>
        <v>2392915.1819840078</v>
      </c>
      <c r="BK16" s="5">
        <f>AJ16</f>
        <v>0</v>
      </c>
      <c r="BL16" s="5">
        <f>AK16</f>
        <v>2392915.1819840078</v>
      </c>
      <c r="BN16" s="1" t="str">
        <f>BF16</f>
        <v>ND</v>
      </c>
      <c r="BO16" s="1">
        <f>BG16</f>
        <v>248</v>
      </c>
      <c r="BP16" s="1">
        <f>BH16</f>
        <v>0</v>
      </c>
      <c r="BQ16" s="5">
        <f t="shared" si="23"/>
        <v>0</v>
      </c>
      <c r="BR16" s="5">
        <f t="shared" si="24"/>
        <v>46057.274449355566</v>
      </c>
      <c r="BS16" s="5">
        <f t="shared" si="25"/>
        <v>0</v>
      </c>
      <c r="BT16" s="5">
        <f t="shared" si="26"/>
        <v>46057.274449355566</v>
      </c>
      <c r="BU16" s="5"/>
      <c r="BV16" s="47" t="s">
        <v>4</v>
      </c>
      <c r="BW16" s="6">
        <f t="shared" si="27"/>
        <v>248</v>
      </c>
      <c r="BX16" s="6">
        <f t="shared" si="28"/>
        <v>0</v>
      </c>
      <c r="BY16" s="5">
        <f t="shared" si="29"/>
        <v>0</v>
      </c>
      <c r="BZ16" s="5">
        <f t="shared" si="30"/>
        <v>2392915.1819840078</v>
      </c>
      <c r="CA16" s="5">
        <f t="shared" si="31"/>
        <v>0</v>
      </c>
      <c r="CB16" s="5">
        <f t="shared" si="32"/>
        <v>2392915.1819840078</v>
      </c>
      <c r="CC16" s="5">
        <f t="shared" si="33"/>
        <v>-451121.51526369853</v>
      </c>
      <c r="CE16" s="1" t="s">
        <v>4</v>
      </c>
      <c r="CF16" s="1">
        <f t="shared" si="34"/>
        <v>248</v>
      </c>
      <c r="CG16" s="1">
        <f t="shared" si="35"/>
        <v>0</v>
      </c>
      <c r="CH16" s="5">
        <f t="shared" si="36"/>
        <v>0</v>
      </c>
      <c r="CI16" s="5">
        <f t="shared" si="37"/>
        <v>38751.662866137776</v>
      </c>
      <c r="CJ16" s="5">
        <f t="shared" si="38"/>
        <v>0</v>
      </c>
      <c r="CK16" s="5">
        <f t="shared" si="39"/>
        <v>38751.662866137776</v>
      </c>
      <c r="CL16" s="5">
        <f t="shared" si="40"/>
        <v>-7305.6115832177902</v>
      </c>
    </row>
    <row r="17" spans="1:90" ht="15">
      <c r="A17" s="3" t="s">
        <v>5</v>
      </c>
      <c r="B17" s="1">
        <v>1</v>
      </c>
      <c r="E17" s="1">
        <v>1</v>
      </c>
      <c r="G17" s="1">
        <v>1</v>
      </c>
      <c r="I17" s="1">
        <v>1</v>
      </c>
      <c r="K17" s="1">
        <v>1</v>
      </c>
      <c r="L17" s="1">
        <v>1</v>
      </c>
      <c r="O17" s="1">
        <f t="shared" si="4"/>
        <v>6</v>
      </c>
      <c r="AD17" s="1">
        <f t="shared" si="5"/>
        <v>0</v>
      </c>
      <c r="AG17" s="3" t="s">
        <v>5</v>
      </c>
      <c r="AI17" s="5">
        <f t="shared" si="6"/>
        <v>1237912.2901390109</v>
      </c>
      <c r="AJ17" s="5">
        <f t="shared" si="7"/>
        <v>0</v>
      </c>
      <c r="AK17" s="5">
        <f t="shared" si="8"/>
        <v>1237912.2901390109</v>
      </c>
      <c r="AN17" s="5">
        <f t="shared" si="9"/>
        <v>1341743.1192660551</v>
      </c>
      <c r="AO17" s="5">
        <f t="shared" si="10"/>
        <v>0</v>
      </c>
      <c r="AP17" s="5">
        <f t="shared" si="11"/>
        <v>1341743.1192660551</v>
      </c>
      <c r="AR17" s="5">
        <f t="shared" si="12"/>
        <v>-103830.82912704418</v>
      </c>
      <c r="AT17" s="5">
        <f t="shared" si="13"/>
        <v>0</v>
      </c>
      <c r="AU17" s="5">
        <f t="shared" si="14"/>
        <v>20047.162593344307</v>
      </c>
      <c r="AV17" s="5">
        <f t="shared" si="15"/>
        <v>0</v>
      </c>
      <c r="AW17" s="5">
        <f t="shared" si="16"/>
        <v>20047.162593344307</v>
      </c>
      <c r="AX17" s="5">
        <f t="shared" si="17"/>
        <v>0</v>
      </c>
      <c r="AY17" s="5">
        <f t="shared" si="18"/>
        <v>0</v>
      </c>
      <c r="AZ17" s="5">
        <f t="shared" si="19"/>
        <v>21728.63351038146</v>
      </c>
      <c r="BA17" s="5">
        <f t="shared" si="20"/>
        <v>0</v>
      </c>
      <c r="BB17" s="5">
        <f t="shared" si="21"/>
        <v>21728.63351038146</v>
      </c>
      <c r="BC17" s="5"/>
      <c r="BD17" s="5">
        <f t="shared" si="22"/>
        <v>-1681.4709170371527</v>
      </c>
      <c r="BF17" s="1" t="str">
        <f>AG17</f>
        <v>UD</v>
      </c>
      <c r="BG17" s="1">
        <f>P49</f>
        <v>117</v>
      </c>
      <c r="BH17" s="1">
        <f>AE49</f>
        <v>0</v>
      </c>
      <c r="BI17" s="5">
        <f>AH17</f>
        <v>0</v>
      </c>
      <c r="BJ17" s="5">
        <f>AI17</f>
        <v>1237912.2901390109</v>
      </c>
      <c r="BK17" s="5">
        <f>AJ17</f>
        <v>0</v>
      </c>
      <c r="BL17" s="5">
        <f>AK17</f>
        <v>1237912.2901390109</v>
      </c>
      <c r="BN17" s="1" t="str">
        <f>BF17</f>
        <v>UD</v>
      </c>
      <c r="BO17" s="1">
        <f>BG17</f>
        <v>117</v>
      </c>
      <c r="BP17" s="1">
        <f>BH17</f>
        <v>0</v>
      </c>
      <c r="BQ17" s="5">
        <f t="shared" si="23"/>
        <v>0</v>
      </c>
      <c r="BR17" s="5">
        <f t="shared" si="24"/>
        <v>21728.63351038146</v>
      </c>
      <c r="BS17" s="5">
        <f t="shared" si="25"/>
        <v>0</v>
      </c>
      <c r="BT17" s="5">
        <f t="shared" si="26"/>
        <v>21728.63351038146</v>
      </c>
      <c r="BU17" s="5"/>
      <c r="BV17" s="47" t="s">
        <v>5</v>
      </c>
      <c r="BW17" s="6">
        <f t="shared" si="27"/>
        <v>117</v>
      </c>
      <c r="BX17" s="6">
        <f t="shared" si="28"/>
        <v>0</v>
      </c>
      <c r="BY17" s="5">
        <f t="shared" si="29"/>
        <v>0</v>
      </c>
      <c r="BZ17" s="5">
        <f t="shared" si="30"/>
        <v>1237912.2901390109</v>
      </c>
      <c r="CA17" s="5">
        <f t="shared" si="31"/>
        <v>0</v>
      </c>
      <c r="CB17" s="5">
        <f t="shared" si="32"/>
        <v>1237912.2901390109</v>
      </c>
      <c r="CC17" s="5">
        <f t="shared" si="33"/>
        <v>-103830.82912704418</v>
      </c>
      <c r="CE17" s="1" t="s">
        <v>5</v>
      </c>
      <c r="CF17" s="1">
        <f t="shared" si="34"/>
        <v>117</v>
      </c>
      <c r="CG17" s="1">
        <f t="shared" si="35"/>
        <v>0</v>
      </c>
      <c r="CH17" s="5">
        <f t="shared" si="36"/>
        <v>0</v>
      </c>
      <c r="CI17" s="5">
        <f t="shared" si="37"/>
        <v>20047.162593344307</v>
      </c>
      <c r="CJ17" s="5">
        <f t="shared" si="38"/>
        <v>0</v>
      </c>
      <c r="CK17" s="5">
        <f t="shared" si="39"/>
        <v>20047.162593344307</v>
      </c>
      <c r="CL17" s="5">
        <f t="shared" si="40"/>
        <v>-1681.4709170371527</v>
      </c>
    </row>
    <row r="18" spans="1:90" ht="15">
      <c r="A18" s="3" t="s">
        <v>10</v>
      </c>
      <c r="B18" s="1">
        <v>1</v>
      </c>
      <c r="C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O18" s="1">
        <f t="shared" si="4"/>
        <v>9</v>
      </c>
      <c r="AD18" s="1">
        <f t="shared" si="5"/>
        <v>0</v>
      </c>
      <c r="AG18" s="3" t="s">
        <v>10</v>
      </c>
      <c r="AI18" s="5">
        <f t="shared" si="6"/>
        <v>1931376.7204455466</v>
      </c>
      <c r="AJ18" s="5">
        <f t="shared" si="7"/>
        <v>0</v>
      </c>
      <c r="AK18" s="5">
        <f t="shared" si="8"/>
        <v>1931376.7204455466</v>
      </c>
      <c r="AN18" s="5">
        <f t="shared" si="9"/>
        <v>1857798.1651376148</v>
      </c>
      <c r="AO18" s="5">
        <f t="shared" si="10"/>
        <v>0</v>
      </c>
      <c r="AP18" s="5">
        <f t="shared" si="11"/>
        <v>1857798.1651376148</v>
      </c>
      <c r="AR18" s="5">
        <f t="shared" si="12"/>
        <v>73578.555307931732</v>
      </c>
      <c r="AT18" s="5">
        <f t="shared" si="13"/>
        <v>0</v>
      </c>
      <c r="AU18" s="5">
        <f t="shared" si="14"/>
        <v>31277.355796689015</v>
      </c>
      <c r="AV18" s="5">
        <f t="shared" si="15"/>
        <v>0</v>
      </c>
      <c r="AW18" s="5">
        <f t="shared" si="16"/>
        <v>31277.355796689015</v>
      </c>
      <c r="AX18" s="5">
        <f t="shared" si="17"/>
        <v>0</v>
      </c>
      <c r="AY18" s="5">
        <f t="shared" si="18"/>
        <v>0</v>
      </c>
      <c r="AZ18" s="5">
        <f t="shared" si="19"/>
        <v>30085.80024514356</v>
      </c>
      <c r="BA18" s="5">
        <f t="shared" si="20"/>
        <v>0</v>
      </c>
      <c r="BB18" s="5">
        <f t="shared" si="21"/>
        <v>30085.80024514356</v>
      </c>
      <c r="BC18" s="5"/>
      <c r="BD18" s="5">
        <f t="shared" si="22"/>
        <v>1191.5555515454532</v>
      </c>
      <c r="BF18" s="1" t="str">
        <f>AG18</f>
        <v>PPPM</v>
      </c>
      <c r="BG18" s="1">
        <f>P50</f>
        <v>162</v>
      </c>
      <c r="BH18" s="1">
        <f>AE50</f>
        <v>0</v>
      </c>
      <c r="BI18" s="5">
        <f>AH18</f>
        <v>0</v>
      </c>
      <c r="BJ18" s="5">
        <f>AI18</f>
        <v>1931376.7204455466</v>
      </c>
      <c r="BK18" s="5">
        <f>AJ18</f>
        <v>0</v>
      </c>
      <c r="BL18" s="5">
        <f>AK18</f>
        <v>1931376.7204455466</v>
      </c>
      <c r="BN18" s="1" t="str">
        <f>BF18</f>
        <v>PPPM</v>
      </c>
      <c r="BO18" s="1">
        <f>BG18</f>
        <v>162</v>
      </c>
      <c r="BP18" s="1">
        <f>BH18</f>
        <v>0</v>
      </c>
      <c r="BQ18" s="5">
        <f t="shared" si="23"/>
        <v>0</v>
      </c>
      <c r="BR18" s="5">
        <f t="shared" si="24"/>
        <v>30085.80024514356</v>
      </c>
      <c r="BS18" s="5">
        <f t="shared" si="25"/>
        <v>0</v>
      </c>
      <c r="BT18" s="5">
        <f t="shared" si="26"/>
        <v>30085.80024514356</v>
      </c>
      <c r="BU18" s="5"/>
      <c r="BV18" s="47" t="s">
        <v>10</v>
      </c>
      <c r="BW18" s="6">
        <f t="shared" si="27"/>
        <v>162</v>
      </c>
      <c r="BX18" s="6">
        <f t="shared" si="28"/>
        <v>0</v>
      </c>
      <c r="BY18" s="5">
        <f t="shared" si="29"/>
        <v>0</v>
      </c>
      <c r="BZ18" s="5">
        <f t="shared" si="30"/>
        <v>1931376.7204455466</v>
      </c>
      <c r="CA18" s="5">
        <f t="shared" si="31"/>
        <v>0</v>
      </c>
      <c r="CB18" s="5">
        <f t="shared" si="32"/>
        <v>1931376.7204455466</v>
      </c>
      <c r="CC18" s="5">
        <f t="shared" si="33"/>
        <v>73578.555307931732</v>
      </c>
      <c r="CE18" s="1" t="s">
        <v>10</v>
      </c>
      <c r="CF18" s="1">
        <f t="shared" si="34"/>
        <v>162</v>
      </c>
      <c r="CG18" s="1">
        <f t="shared" si="35"/>
        <v>0</v>
      </c>
      <c r="CH18" s="5">
        <f t="shared" si="36"/>
        <v>0</v>
      </c>
      <c r="CI18" s="5">
        <f t="shared" si="37"/>
        <v>31277.355796689015</v>
      </c>
      <c r="CJ18" s="5">
        <f t="shared" si="38"/>
        <v>0</v>
      </c>
      <c r="CK18" s="5">
        <f t="shared" si="39"/>
        <v>31277.355796689015</v>
      </c>
      <c r="CL18" s="5">
        <f t="shared" si="40"/>
        <v>1191.5555515454532</v>
      </c>
    </row>
    <row r="19" spans="1:90">
      <c r="A19" s="8" t="s">
        <v>11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I19" s="1">
        <v>1</v>
      </c>
      <c r="J19" s="1">
        <v>1</v>
      </c>
      <c r="K19" s="1">
        <v>1</v>
      </c>
      <c r="O19" s="1">
        <f t="shared" si="4"/>
        <v>8</v>
      </c>
      <c r="AD19" s="1">
        <f t="shared" si="5"/>
        <v>0</v>
      </c>
      <c r="AG19" s="8" t="s">
        <v>11</v>
      </c>
      <c r="AI19" s="5">
        <f t="shared" si="6"/>
        <v>1726923.2791499998</v>
      </c>
      <c r="AJ19" s="5">
        <f t="shared" si="7"/>
        <v>0</v>
      </c>
      <c r="AK19" s="5">
        <f t="shared" si="8"/>
        <v>1726923.2791499998</v>
      </c>
      <c r="AN19" s="5">
        <f t="shared" si="9"/>
        <v>2270642.2018348626</v>
      </c>
      <c r="AO19" s="5">
        <f t="shared" si="10"/>
        <v>0</v>
      </c>
      <c r="AP19" s="5">
        <f t="shared" si="11"/>
        <v>2270642.2018348626</v>
      </c>
      <c r="AR19" s="5">
        <f t="shared" si="12"/>
        <v>-543718.92268486274</v>
      </c>
      <c r="AT19" s="5">
        <f t="shared" si="13"/>
        <v>0</v>
      </c>
      <c r="AU19" s="5">
        <f t="shared" si="14"/>
        <v>27966.368893117407</v>
      </c>
      <c r="AV19" s="5">
        <f t="shared" si="15"/>
        <v>0</v>
      </c>
      <c r="AW19" s="5">
        <f t="shared" si="16"/>
        <v>27966.368893117407</v>
      </c>
      <c r="AX19" s="5">
        <f t="shared" si="17"/>
        <v>0</v>
      </c>
      <c r="AY19" s="5">
        <f t="shared" si="18"/>
        <v>0</v>
      </c>
      <c r="AZ19" s="5">
        <f t="shared" si="19"/>
        <v>36771.533632953244</v>
      </c>
      <c r="BA19" s="5">
        <f t="shared" si="20"/>
        <v>0</v>
      </c>
      <c r="BB19" s="5">
        <f t="shared" si="21"/>
        <v>36771.533632953244</v>
      </c>
      <c r="BC19" s="5"/>
      <c r="BD19" s="5">
        <f t="shared" si="22"/>
        <v>-8805.1647398358346</v>
      </c>
      <c r="BF19" s="1" t="str">
        <f>AG19</f>
        <v xml:space="preserve">MONARUMO </v>
      </c>
      <c r="BG19" s="1">
        <f>P51</f>
        <v>198</v>
      </c>
      <c r="BH19" s="1">
        <f>AE51</f>
        <v>0</v>
      </c>
      <c r="BI19" s="5">
        <f>AH19</f>
        <v>0</v>
      </c>
      <c r="BJ19" s="5">
        <f>AI19</f>
        <v>1726923.2791499998</v>
      </c>
      <c r="BK19" s="5">
        <f>AJ19</f>
        <v>0</v>
      </c>
      <c r="BL19" s="5">
        <f>AK19</f>
        <v>1726923.2791499998</v>
      </c>
      <c r="BN19" s="1" t="str">
        <f>BF19</f>
        <v xml:space="preserve">MONARUMO </v>
      </c>
      <c r="BO19" s="1">
        <f>BG19</f>
        <v>198</v>
      </c>
      <c r="BP19" s="1">
        <f>BH19</f>
        <v>0</v>
      </c>
      <c r="BQ19" s="5">
        <f t="shared" si="23"/>
        <v>0</v>
      </c>
      <c r="BR19" s="5">
        <f t="shared" si="24"/>
        <v>36771.533632953244</v>
      </c>
      <c r="BS19" s="5">
        <f t="shared" si="25"/>
        <v>0</v>
      </c>
      <c r="BT19" s="5">
        <f t="shared" si="26"/>
        <v>36771.533632953244</v>
      </c>
      <c r="BU19" s="5"/>
      <c r="BV19" s="47" t="s">
        <v>11</v>
      </c>
      <c r="BW19" s="6">
        <f t="shared" si="27"/>
        <v>198</v>
      </c>
      <c r="BX19" s="6">
        <f t="shared" si="28"/>
        <v>0</v>
      </c>
      <c r="BY19" s="5">
        <f t="shared" si="29"/>
        <v>0</v>
      </c>
      <c r="BZ19" s="5">
        <f t="shared" si="30"/>
        <v>1726923.2791499998</v>
      </c>
      <c r="CA19" s="5">
        <f t="shared" si="31"/>
        <v>0</v>
      </c>
      <c r="CB19" s="5">
        <f t="shared" si="32"/>
        <v>1726923.2791499998</v>
      </c>
      <c r="CC19" s="5">
        <f t="shared" si="33"/>
        <v>-543718.92268486274</v>
      </c>
      <c r="CE19" s="1" t="s">
        <v>11</v>
      </c>
      <c r="CF19" s="1">
        <f t="shared" si="34"/>
        <v>198</v>
      </c>
      <c r="CG19" s="1">
        <f t="shared" si="35"/>
        <v>0</v>
      </c>
      <c r="CH19" s="5">
        <f t="shared" si="36"/>
        <v>0</v>
      </c>
      <c r="CI19" s="5">
        <f t="shared" si="37"/>
        <v>27966.368893117407</v>
      </c>
      <c r="CJ19" s="5">
        <f t="shared" si="38"/>
        <v>0</v>
      </c>
      <c r="CK19" s="5">
        <f t="shared" si="39"/>
        <v>27966.368893117407</v>
      </c>
      <c r="CL19" s="5">
        <f t="shared" si="40"/>
        <v>-8805.1647398358346</v>
      </c>
    </row>
    <row r="20" spans="1:90" ht="15">
      <c r="A20" s="3" t="s">
        <v>6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f t="shared" si="4"/>
        <v>13</v>
      </c>
      <c r="AD20" s="1">
        <f t="shared" si="5"/>
        <v>0</v>
      </c>
      <c r="AG20" s="3" t="s">
        <v>6</v>
      </c>
      <c r="AI20" s="5">
        <f t="shared" si="6"/>
        <v>3162145.9512147768</v>
      </c>
      <c r="AJ20" s="5">
        <f t="shared" si="7"/>
        <v>0</v>
      </c>
      <c r="AK20" s="5">
        <f t="shared" si="8"/>
        <v>3162145.9512147768</v>
      </c>
      <c r="AN20" s="5">
        <f t="shared" si="9"/>
        <v>2866972.4770642202</v>
      </c>
      <c r="AO20" s="5">
        <f t="shared" si="10"/>
        <v>0</v>
      </c>
      <c r="AP20" s="5">
        <f t="shared" si="11"/>
        <v>2866972.4770642202</v>
      </c>
      <c r="AR20" s="5">
        <f t="shared" si="12"/>
        <v>295173.47415055661</v>
      </c>
      <c r="AT20" s="5">
        <f t="shared" si="13"/>
        <v>0</v>
      </c>
      <c r="AU20" s="5">
        <f t="shared" si="14"/>
        <v>51208.841315219055</v>
      </c>
      <c r="AV20" s="5">
        <f t="shared" si="15"/>
        <v>0</v>
      </c>
      <c r="AW20" s="5">
        <f t="shared" si="16"/>
        <v>51208.841315219055</v>
      </c>
      <c r="AX20" s="5">
        <f t="shared" si="17"/>
        <v>0</v>
      </c>
      <c r="AY20" s="5">
        <f t="shared" si="18"/>
        <v>0</v>
      </c>
      <c r="AZ20" s="5">
        <f t="shared" si="19"/>
        <v>46428.704082011667</v>
      </c>
      <c r="BA20" s="5">
        <f t="shared" si="20"/>
        <v>0</v>
      </c>
      <c r="BB20" s="5">
        <f t="shared" si="21"/>
        <v>46428.704082011667</v>
      </c>
      <c r="BC20" s="5"/>
      <c r="BD20" s="5">
        <f t="shared" si="22"/>
        <v>4780.1372332073943</v>
      </c>
      <c r="BF20" s="1" t="str">
        <f>AG20</f>
        <v xml:space="preserve">MJRD </v>
      </c>
      <c r="BG20" s="1">
        <f>P52</f>
        <v>250</v>
      </c>
      <c r="BH20" s="1">
        <f>AE52</f>
        <v>0</v>
      </c>
      <c r="BI20" s="5">
        <f>AH20</f>
        <v>0</v>
      </c>
      <c r="BJ20" s="5">
        <f>AI20</f>
        <v>3162145.9512147768</v>
      </c>
      <c r="BK20" s="5">
        <f>AJ20</f>
        <v>0</v>
      </c>
      <c r="BL20" s="5">
        <f>AK20</f>
        <v>3162145.9512147768</v>
      </c>
      <c r="BN20" s="1" t="str">
        <f>BF20</f>
        <v xml:space="preserve">MJRD </v>
      </c>
      <c r="BO20" s="1">
        <f>BG20</f>
        <v>250</v>
      </c>
      <c r="BP20" s="1">
        <f>BH20</f>
        <v>0</v>
      </c>
      <c r="BQ20" s="5">
        <f t="shared" si="23"/>
        <v>0</v>
      </c>
      <c r="BR20" s="5">
        <f t="shared" si="24"/>
        <v>46428.704082011667</v>
      </c>
      <c r="BS20" s="5">
        <f t="shared" si="25"/>
        <v>0</v>
      </c>
      <c r="BT20" s="5">
        <f t="shared" si="26"/>
        <v>46428.704082011667</v>
      </c>
      <c r="BU20" s="5"/>
      <c r="BV20" s="47" t="s">
        <v>6</v>
      </c>
      <c r="BW20" s="6">
        <f t="shared" si="27"/>
        <v>250</v>
      </c>
      <c r="BX20" s="6">
        <f t="shared" si="28"/>
        <v>0</v>
      </c>
      <c r="BY20" s="5">
        <f t="shared" si="29"/>
        <v>0</v>
      </c>
      <c r="BZ20" s="5">
        <f t="shared" si="30"/>
        <v>3162145.9512147768</v>
      </c>
      <c r="CA20" s="5">
        <f t="shared" si="31"/>
        <v>0</v>
      </c>
      <c r="CB20" s="5">
        <f t="shared" si="32"/>
        <v>3162145.9512147768</v>
      </c>
      <c r="CC20" s="5">
        <f t="shared" si="33"/>
        <v>295173.47415055661</v>
      </c>
      <c r="CE20" s="1" t="s">
        <v>6</v>
      </c>
      <c r="CF20" s="1">
        <f t="shared" si="34"/>
        <v>250</v>
      </c>
      <c r="CG20" s="1">
        <f t="shared" si="35"/>
        <v>0</v>
      </c>
      <c r="CH20" s="5">
        <f t="shared" si="36"/>
        <v>0</v>
      </c>
      <c r="CI20" s="5">
        <f t="shared" si="37"/>
        <v>51208.841315219055</v>
      </c>
      <c r="CJ20" s="5">
        <f t="shared" si="38"/>
        <v>0</v>
      </c>
      <c r="CK20" s="5">
        <f t="shared" si="39"/>
        <v>51208.841315219055</v>
      </c>
      <c r="CL20" s="5">
        <f t="shared" si="40"/>
        <v>4780.1372332073943</v>
      </c>
    </row>
    <row r="21" spans="1:90">
      <c r="A21" s="8" t="s">
        <v>12</v>
      </c>
      <c r="B21" s="1">
        <v>1</v>
      </c>
      <c r="C21" s="1">
        <v>1</v>
      </c>
      <c r="D21" s="1">
        <v>1</v>
      </c>
      <c r="E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O21" s="1">
        <f t="shared" si="4"/>
        <v>9</v>
      </c>
      <c r="AD21" s="1">
        <f t="shared" si="5"/>
        <v>0</v>
      </c>
      <c r="AG21" s="8" t="s">
        <v>12</v>
      </c>
      <c r="AI21" s="5">
        <f t="shared" si="6"/>
        <v>1907085.2224698381</v>
      </c>
      <c r="AJ21" s="5">
        <f t="shared" si="7"/>
        <v>0</v>
      </c>
      <c r="AK21" s="5">
        <f t="shared" si="8"/>
        <v>1907085.2224698381</v>
      </c>
      <c r="AN21" s="5">
        <f t="shared" si="9"/>
        <v>2408256.8807339454</v>
      </c>
      <c r="AO21" s="5">
        <f t="shared" si="10"/>
        <v>0</v>
      </c>
      <c r="AP21" s="5">
        <f t="shared" si="11"/>
        <v>2408256.8807339454</v>
      </c>
      <c r="AR21" s="5">
        <f t="shared" si="12"/>
        <v>-501171.6582641073</v>
      </c>
      <c r="AT21" s="5">
        <f t="shared" si="13"/>
        <v>0</v>
      </c>
      <c r="AU21" s="5">
        <f t="shared" si="14"/>
        <v>30883.971214086447</v>
      </c>
      <c r="AV21" s="5">
        <f t="shared" si="15"/>
        <v>0</v>
      </c>
      <c r="AW21" s="5">
        <f t="shared" si="16"/>
        <v>30883.971214086447</v>
      </c>
      <c r="AX21" s="5">
        <f t="shared" si="17"/>
        <v>0</v>
      </c>
      <c r="AY21" s="5">
        <f t="shared" si="18"/>
        <v>0</v>
      </c>
      <c r="AZ21" s="5">
        <f t="shared" si="19"/>
        <v>39000.111428889802</v>
      </c>
      <c r="BA21" s="5">
        <f t="shared" si="20"/>
        <v>0</v>
      </c>
      <c r="BB21" s="5">
        <f t="shared" si="21"/>
        <v>39000.111428889802</v>
      </c>
      <c r="BC21" s="5"/>
      <c r="BD21" s="5">
        <f t="shared" si="22"/>
        <v>-8116.1402148033576</v>
      </c>
      <c r="BF21" s="1" t="str">
        <f>AG21</f>
        <v>PEMO</v>
      </c>
      <c r="BG21" s="1">
        <f>P53</f>
        <v>210</v>
      </c>
      <c r="BH21" s="1">
        <f>AE53</f>
        <v>0</v>
      </c>
      <c r="BI21" s="5">
        <f>AH21</f>
        <v>0</v>
      </c>
      <c r="BJ21" s="5">
        <f>AI21</f>
        <v>1907085.2224698381</v>
      </c>
      <c r="BK21" s="5">
        <f>AJ21</f>
        <v>0</v>
      </c>
      <c r="BL21" s="5">
        <f>AK21</f>
        <v>1907085.2224698381</v>
      </c>
      <c r="BN21" s="1" t="str">
        <f>BF21</f>
        <v>PEMO</v>
      </c>
      <c r="BO21" s="1">
        <f>BG21</f>
        <v>210</v>
      </c>
      <c r="BP21" s="1">
        <f>BH21</f>
        <v>0</v>
      </c>
      <c r="BQ21" s="5">
        <f t="shared" si="23"/>
        <v>0</v>
      </c>
      <c r="BR21" s="5">
        <f t="shared" si="24"/>
        <v>39000.111428889802</v>
      </c>
      <c r="BS21" s="5">
        <f t="shared" si="25"/>
        <v>0</v>
      </c>
      <c r="BT21" s="5">
        <f t="shared" si="26"/>
        <v>39000.111428889802</v>
      </c>
      <c r="BU21" s="5"/>
      <c r="BV21" s="47" t="s">
        <v>12</v>
      </c>
      <c r="BW21" s="6">
        <f t="shared" si="27"/>
        <v>210</v>
      </c>
      <c r="BX21" s="6">
        <f t="shared" si="28"/>
        <v>0</v>
      </c>
      <c r="BY21" s="5">
        <f t="shared" si="29"/>
        <v>0</v>
      </c>
      <c r="BZ21" s="5">
        <f t="shared" si="30"/>
        <v>1907085.2224698381</v>
      </c>
      <c r="CA21" s="5">
        <f t="shared" si="31"/>
        <v>0</v>
      </c>
      <c r="CB21" s="5">
        <f t="shared" si="32"/>
        <v>1907085.2224698381</v>
      </c>
      <c r="CC21" s="5">
        <f t="shared" si="33"/>
        <v>-501171.6582641073</v>
      </c>
      <c r="CE21" s="1" t="s">
        <v>12</v>
      </c>
      <c r="CF21" s="1">
        <f t="shared" si="34"/>
        <v>210</v>
      </c>
      <c r="CG21" s="1">
        <f t="shared" si="35"/>
        <v>0</v>
      </c>
      <c r="CH21" s="5">
        <f t="shared" si="36"/>
        <v>0</v>
      </c>
      <c r="CI21" s="5">
        <f t="shared" si="37"/>
        <v>30883.971214086447</v>
      </c>
      <c r="CJ21" s="5">
        <f t="shared" si="38"/>
        <v>0</v>
      </c>
      <c r="CK21" s="5">
        <f t="shared" si="39"/>
        <v>30883.971214086447</v>
      </c>
      <c r="CL21" s="5">
        <f t="shared" si="40"/>
        <v>-8116.1402148033576</v>
      </c>
    </row>
    <row r="22" spans="1:90" ht="15">
      <c r="A22" s="3" t="s">
        <v>27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f t="shared" si="4"/>
        <v>13</v>
      </c>
      <c r="Z22" s="1">
        <v>1</v>
      </c>
      <c r="AB22" s="1">
        <v>1</v>
      </c>
      <c r="AD22" s="1">
        <f t="shared" si="5"/>
        <v>2</v>
      </c>
      <c r="AG22" s="3" t="s">
        <v>27</v>
      </c>
      <c r="AI22" s="5">
        <f t="shared" si="6"/>
        <v>3162145.9512147768</v>
      </c>
      <c r="AJ22" s="5">
        <f t="shared" si="7"/>
        <v>2700000</v>
      </c>
      <c r="AK22" s="5">
        <f t="shared" si="8"/>
        <v>5862145.9512147773</v>
      </c>
      <c r="AN22" s="5">
        <f t="shared" si="9"/>
        <v>2866972.4770642202</v>
      </c>
      <c r="AO22" s="5">
        <f t="shared" si="10"/>
        <v>3415997.2057282571</v>
      </c>
      <c r="AP22" s="5">
        <f t="shared" si="11"/>
        <v>6282969.6827924773</v>
      </c>
      <c r="AR22" s="5">
        <f t="shared" si="12"/>
        <v>-420823.7315777</v>
      </c>
      <c r="AT22" s="5">
        <f t="shared" si="13"/>
        <v>0</v>
      </c>
      <c r="AU22" s="5">
        <f t="shared" si="14"/>
        <v>51208.841315219055</v>
      </c>
      <c r="AV22" s="5">
        <f t="shared" si="15"/>
        <v>43724.696356275301</v>
      </c>
      <c r="AW22" s="5">
        <f t="shared" si="16"/>
        <v>94933.53767149437</v>
      </c>
      <c r="AX22" s="5">
        <f t="shared" si="17"/>
        <v>0</v>
      </c>
      <c r="AY22" s="5">
        <f t="shared" si="18"/>
        <v>0</v>
      </c>
      <c r="AZ22" s="5">
        <f t="shared" si="19"/>
        <v>46428.704082011667</v>
      </c>
      <c r="BA22" s="5">
        <f t="shared" si="20"/>
        <v>55319.792805315905</v>
      </c>
      <c r="BB22" s="5">
        <f t="shared" si="21"/>
        <v>101748.49688732756</v>
      </c>
      <c r="BC22" s="5"/>
      <c r="BD22" s="5">
        <f t="shared" si="22"/>
        <v>-6814.9592158331989</v>
      </c>
      <c r="BF22" s="1" t="str">
        <f>AG22</f>
        <v>PARENA</v>
      </c>
      <c r="BG22" s="1">
        <f>P54</f>
        <v>250</v>
      </c>
      <c r="BH22" s="1">
        <f>AE54</f>
        <v>163</v>
      </c>
      <c r="BI22" s="5">
        <f>AH22</f>
        <v>0</v>
      </c>
      <c r="BJ22" s="5">
        <f>AI22</f>
        <v>3162145.9512147768</v>
      </c>
      <c r="BK22" s="5">
        <f>AJ22</f>
        <v>2700000</v>
      </c>
      <c r="BL22" s="5">
        <f>AK22</f>
        <v>5862145.9512147773</v>
      </c>
      <c r="BN22" s="1" t="str">
        <f>BF22</f>
        <v>PARENA</v>
      </c>
      <c r="BO22" s="1">
        <f>BG22</f>
        <v>250</v>
      </c>
      <c r="BP22" s="1">
        <f>BH22</f>
        <v>163</v>
      </c>
      <c r="BQ22" s="5">
        <f t="shared" si="23"/>
        <v>0</v>
      </c>
      <c r="BR22" s="5">
        <f t="shared" si="24"/>
        <v>46428.704082011667</v>
      </c>
      <c r="BS22" s="5">
        <f t="shared" si="25"/>
        <v>55319.792805315905</v>
      </c>
      <c r="BT22" s="5">
        <f t="shared" si="26"/>
        <v>101748.49688732756</v>
      </c>
      <c r="BU22" s="5"/>
      <c r="BV22" s="47" t="s">
        <v>27</v>
      </c>
      <c r="BW22" s="6">
        <f t="shared" si="27"/>
        <v>250</v>
      </c>
      <c r="BX22" s="6">
        <f t="shared" si="28"/>
        <v>163</v>
      </c>
      <c r="BY22" s="5">
        <f t="shared" si="29"/>
        <v>0</v>
      </c>
      <c r="BZ22" s="5">
        <f t="shared" si="30"/>
        <v>3162145.9512147768</v>
      </c>
      <c r="CA22" s="5">
        <f t="shared" si="31"/>
        <v>2700000</v>
      </c>
      <c r="CB22" s="5">
        <f t="shared" si="32"/>
        <v>5862145.9512147773</v>
      </c>
      <c r="CC22" s="5">
        <f t="shared" si="33"/>
        <v>-420823.7315777</v>
      </c>
      <c r="CE22" s="1" t="s">
        <v>27</v>
      </c>
      <c r="CF22" s="1">
        <f t="shared" si="34"/>
        <v>250</v>
      </c>
      <c r="CG22" s="1">
        <f t="shared" si="35"/>
        <v>163</v>
      </c>
      <c r="CH22" s="5">
        <f t="shared" si="36"/>
        <v>0</v>
      </c>
      <c r="CI22" s="5">
        <f t="shared" si="37"/>
        <v>51208.841315219055</v>
      </c>
      <c r="CJ22" s="5">
        <f t="shared" si="38"/>
        <v>43724.696356275301</v>
      </c>
      <c r="CK22" s="5">
        <f t="shared" si="39"/>
        <v>94933.53767149437</v>
      </c>
      <c r="CL22" s="5">
        <f t="shared" si="40"/>
        <v>-6814.9592158331989</v>
      </c>
    </row>
    <row r="23" spans="1:90">
      <c r="A23" s="8" t="s">
        <v>14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f t="shared" si="4"/>
        <v>13</v>
      </c>
      <c r="AD23" s="1">
        <f t="shared" si="5"/>
        <v>0</v>
      </c>
      <c r="AG23" s="8" t="s">
        <v>14</v>
      </c>
      <c r="AI23" s="5">
        <f t="shared" si="6"/>
        <v>3162145.9512147768</v>
      </c>
      <c r="AJ23" s="5">
        <f t="shared" si="7"/>
        <v>0</v>
      </c>
      <c r="AK23" s="5">
        <f t="shared" si="8"/>
        <v>3162145.9512147768</v>
      </c>
      <c r="AN23" s="5">
        <f t="shared" si="9"/>
        <v>2866972.4770642202</v>
      </c>
      <c r="AO23" s="5">
        <f t="shared" si="10"/>
        <v>0</v>
      </c>
      <c r="AP23" s="5">
        <f t="shared" si="11"/>
        <v>2866972.4770642202</v>
      </c>
      <c r="AR23" s="5">
        <f t="shared" si="12"/>
        <v>295173.47415055661</v>
      </c>
      <c r="AT23" s="5">
        <f t="shared" si="13"/>
        <v>0</v>
      </c>
      <c r="AU23" s="5">
        <f t="shared" si="14"/>
        <v>51208.841315219055</v>
      </c>
      <c r="AV23" s="5">
        <f t="shared" si="15"/>
        <v>0</v>
      </c>
      <c r="AW23" s="5">
        <f t="shared" si="16"/>
        <v>51208.841315219055</v>
      </c>
      <c r="AX23" s="5">
        <f t="shared" si="17"/>
        <v>0</v>
      </c>
      <c r="AY23" s="5">
        <f t="shared" si="18"/>
        <v>0</v>
      </c>
      <c r="AZ23" s="5">
        <f t="shared" si="19"/>
        <v>46428.704082011667</v>
      </c>
      <c r="BA23" s="5">
        <f t="shared" si="20"/>
        <v>0</v>
      </c>
      <c r="BB23" s="5">
        <f t="shared" si="21"/>
        <v>46428.704082011667</v>
      </c>
      <c r="BC23" s="5"/>
      <c r="BD23" s="5">
        <f t="shared" si="22"/>
        <v>4780.1372332073943</v>
      </c>
      <c r="BF23" s="1" t="str">
        <f>AG23</f>
        <v>PVM</v>
      </c>
      <c r="BG23" s="1">
        <f>P55</f>
        <v>250</v>
      </c>
      <c r="BH23" s="1">
        <f>AE55</f>
        <v>0</v>
      </c>
      <c r="BI23" s="5">
        <f>AH23</f>
        <v>0</v>
      </c>
      <c r="BJ23" s="5">
        <f>AI23</f>
        <v>3162145.9512147768</v>
      </c>
      <c r="BK23" s="5">
        <f>AJ23</f>
        <v>0</v>
      </c>
      <c r="BL23" s="5">
        <f>AK23</f>
        <v>3162145.9512147768</v>
      </c>
      <c r="BN23" s="1" t="str">
        <f>BF23</f>
        <v>PVM</v>
      </c>
      <c r="BO23" s="1">
        <f>BG23</f>
        <v>250</v>
      </c>
      <c r="BP23" s="1">
        <f>BH23</f>
        <v>0</v>
      </c>
      <c r="BQ23" s="5">
        <f t="shared" si="23"/>
        <v>0</v>
      </c>
      <c r="BR23" s="5">
        <f t="shared" si="24"/>
        <v>46428.704082011667</v>
      </c>
      <c r="BS23" s="5">
        <f t="shared" si="25"/>
        <v>0</v>
      </c>
      <c r="BT23" s="5">
        <f t="shared" si="26"/>
        <v>46428.704082011667</v>
      </c>
      <c r="BU23" s="5"/>
      <c r="BV23" s="47" t="s">
        <v>14</v>
      </c>
      <c r="BW23" s="6">
        <f t="shared" si="27"/>
        <v>250</v>
      </c>
      <c r="BX23" s="6">
        <f t="shared" si="28"/>
        <v>0</v>
      </c>
      <c r="BY23" s="5">
        <f t="shared" si="29"/>
        <v>0</v>
      </c>
      <c r="BZ23" s="5">
        <f t="shared" si="30"/>
        <v>3162145.9512147768</v>
      </c>
      <c r="CA23" s="5">
        <f t="shared" si="31"/>
        <v>0</v>
      </c>
      <c r="CB23" s="5">
        <f t="shared" si="32"/>
        <v>3162145.9512147768</v>
      </c>
      <c r="CC23" s="5">
        <f t="shared" si="33"/>
        <v>295173.47415055661</v>
      </c>
      <c r="CE23" s="1" t="s">
        <v>14</v>
      </c>
      <c r="CF23" s="1">
        <f t="shared" si="34"/>
        <v>250</v>
      </c>
      <c r="CG23" s="1">
        <f t="shared" si="35"/>
        <v>0</v>
      </c>
      <c r="CH23" s="5">
        <f t="shared" si="36"/>
        <v>0</v>
      </c>
      <c r="CI23" s="5">
        <f t="shared" si="37"/>
        <v>51208.841315219055</v>
      </c>
      <c r="CJ23" s="5">
        <f t="shared" si="38"/>
        <v>0</v>
      </c>
      <c r="CK23" s="5">
        <f t="shared" si="39"/>
        <v>51208.841315219055</v>
      </c>
      <c r="CL23" s="5">
        <f t="shared" si="40"/>
        <v>4780.1372332073943</v>
      </c>
    </row>
    <row r="24" spans="1:90" ht="15">
      <c r="A24" s="3" t="s">
        <v>15</v>
      </c>
      <c r="B24" s="1">
        <v>1</v>
      </c>
      <c r="C24" s="1">
        <v>1</v>
      </c>
      <c r="H24" s="1">
        <v>1</v>
      </c>
      <c r="I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f t="shared" si="4"/>
        <v>8</v>
      </c>
      <c r="AD24" s="1">
        <f t="shared" si="5"/>
        <v>0</v>
      </c>
      <c r="AG24" s="3" t="s">
        <v>15</v>
      </c>
      <c r="AI24" s="5">
        <f t="shared" si="6"/>
        <v>1984008.2993929146</v>
      </c>
      <c r="AJ24" s="5">
        <f t="shared" si="7"/>
        <v>0</v>
      </c>
      <c r="AK24" s="5">
        <f t="shared" si="8"/>
        <v>1984008.2993929146</v>
      </c>
      <c r="AN24" s="5">
        <f t="shared" si="9"/>
        <v>1192660.5504587155</v>
      </c>
      <c r="AO24" s="5">
        <f t="shared" si="10"/>
        <v>0</v>
      </c>
      <c r="AP24" s="5">
        <f t="shared" si="11"/>
        <v>1192660.5504587155</v>
      </c>
      <c r="AR24" s="5">
        <f t="shared" si="12"/>
        <v>791347.7489341991</v>
      </c>
      <c r="AT24" s="5">
        <f t="shared" si="13"/>
        <v>0</v>
      </c>
      <c r="AU24" s="5">
        <f t="shared" si="14"/>
        <v>32129.689058994569</v>
      </c>
      <c r="AV24" s="5">
        <f t="shared" si="15"/>
        <v>0</v>
      </c>
      <c r="AW24" s="5">
        <f t="shared" si="16"/>
        <v>32129.689058994569</v>
      </c>
      <c r="AX24" s="5">
        <f t="shared" si="17"/>
        <v>0</v>
      </c>
      <c r="AY24" s="5">
        <f t="shared" si="18"/>
        <v>0</v>
      </c>
      <c r="AZ24" s="5">
        <f t="shared" si="19"/>
        <v>19314.34089811685</v>
      </c>
      <c r="BA24" s="5">
        <f t="shared" si="20"/>
        <v>0</v>
      </c>
      <c r="BB24" s="5">
        <f t="shared" si="21"/>
        <v>19314.34089811685</v>
      </c>
      <c r="BC24" s="5"/>
      <c r="BD24" s="5">
        <f t="shared" si="22"/>
        <v>12815.348160877718</v>
      </c>
      <c r="BF24" s="1" t="str">
        <f>AG24</f>
        <v>PASOMO</v>
      </c>
      <c r="BG24" s="1">
        <f>P56</f>
        <v>104</v>
      </c>
      <c r="BH24" s="1">
        <f>AE56</f>
        <v>0</v>
      </c>
      <c r="BI24" s="5">
        <f>AH24</f>
        <v>0</v>
      </c>
      <c r="BJ24" s="5">
        <f>AI24</f>
        <v>1984008.2993929146</v>
      </c>
      <c r="BK24" s="5">
        <f>AJ24</f>
        <v>0</v>
      </c>
      <c r="BL24" s="5">
        <f>AK24</f>
        <v>1984008.2993929146</v>
      </c>
      <c r="BN24" s="1" t="str">
        <f>BF24</f>
        <v>PASOMO</v>
      </c>
      <c r="BO24" s="1">
        <f>BG24</f>
        <v>104</v>
      </c>
      <c r="BP24" s="1">
        <f>BH24</f>
        <v>0</v>
      </c>
      <c r="BQ24" s="5">
        <f t="shared" si="23"/>
        <v>0</v>
      </c>
      <c r="BR24" s="5">
        <f t="shared" si="24"/>
        <v>19314.34089811685</v>
      </c>
      <c r="BS24" s="5">
        <f t="shared" si="25"/>
        <v>0</v>
      </c>
      <c r="BT24" s="5">
        <f t="shared" si="26"/>
        <v>19314.34089811685</v>
      </c>
      <c r="BU24" s="5"/>
      <c r="BV24" s="47" t="s">
        <v>15</v>
      </c>
      <c r="BW24" s="6">
        <f t="shared" si="27"/>
        <v>104</v>
      </c>
      <c r="BX24" s="6">
        <f t="shared" si="28"/>
        <v>0</v>
      </c>
      <c r="BY24" s="5">
        <f t="shared" si="29"/>
        <v>0</v>
      </c>
      <c r="BZ24" s="5">
        <f t="shared" si="30"/>
        <v>1984008.2993929146</v>
      </c>
      <c r="CA24" s="5">
        <f t="shared" si="31"/>
        <v>0</v>
      </c>
      <c r="CB24" s="5">
        <f t="shared" si="32"/>
        <v>1984008.2993929146</v>
      </c>
      <c r="CC24" s="5">
        <f t="shared" si="33"/>
        <v>791347.7489341991</v>
      </c>
      <c r="CE24" s="1" t="s">
        <v>15</v>
      </c>
      <c r="CF24" s="1">
        <f t="shared" si="34"/>
        <v>104</v>
      </c>
      <c r="CG24" s="1">
        <f t="shared" si="35"/>
        <v>0</v>
      </c>
      <c r="CH24" s="5">
        <f t="shared" si="36"/>
        <v>0</v>
      </c>
      <c r="CI24" s="5">
        <f t="shared" si="37"/>
        <v>32129.689058994569</v>
      </c>
      <c r="CJ24" s="5">
        <f t="shared" si="38"/>
        <v>0</v>
      </c>
      <c r="CK24" s="5">
        <f t="shared" si="39"/>
        <v>32129.689058994569</v>
      </c>
      <c r="CL24" s="5">
        <f t="shared" si="40"/>
        <v>12815.348160877718</v>
      </c>
    </row>
    <row r="25" spans="1:90">
      <c r="A25" s="8" t="s">
        <v>16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O25" s="1">
        <f t="shared" si="4"/>
        <v>11</v>
      </c>
      <c r="AD25" s="1">
        <f t="shared" si="5"/>
        <v>0</v>
      </c>
      <c r="AG25" s="8" t="s">
        <v>16</v>
      </c>
      <c r="AI25" s="5">
        <f t="shared" si="6"/>
        <v>2392915.1819840078</v>
      </c>
      <c r="AJ25" s="5">
        <f t="shared" si="7"/>
        <v>0</v>
      </c>
      <c r="AK25" s="5">
        <f t="shared" si="8"/>
        <v>2392915.1819840078</v>
      </c>
      <c r="AN25" s="5">
        <f t="shared" si="9"/>
        <v>2844036.6972477064</v>
      </c>
      <c r="AO25" s="5">
        <f t="shared" si="10"/>
        <v>0</v>
      </c>
      <c r="AP25" s="5">
        <f t="shared" si="11"/>
        <v>2844036.6972477064</v>
      </c>
      <c r="AR25" s="5">
        <f t="shared" si="12"/>
        <v>-451121.51526369853</v>
      </c>
      <c r="AT25" s="5">
        <f t="shared" si="13"/>
        <v>0</v>
      </c>
      <c r="AU25" s="5">
        <f t="shared" si="14"/>
        <v>38751.662866137776</v>
      </c>
      <c r="AV25" s="5">
        <f t="shared" si="15"/>
        <v>0</v>
      </c>
      <c r="AW25" s="5">
        <f t="shared" si="16"/>
        <v>38751.662866137776</v>
      </c>
      <c r="AX25" s="5">
        <f t="shared" si="17"/>
        <v>0</v>
      </c>
      <c r="AY25" s="5">
        <f t="shared" si="18"/>
        <v>0</v>
      </c>
      <c r="AZ25" s="5">
        <f t="shared" si="19"/>
        <v>46057.274449355566</v>
      </c>
      <c r="BA25" s="5">
        <f t="shared" si="20"/>
        <v>0</v>
      </c>
      <c r="BB25" s="5">
        <f t="shared" si="21"/>
        <v>46057.274449355566</v>
      </c>
      <c r="BC25" s="5"/>
      <c r="BD25" s="5">
        <f t="shared" si="22"/>
        <v>-7305.6115832177902</v>
      </c>
      <c r="BF25" s="1" t="str">
        <f>AG25</f>
        <v>UE</v>
      </c>
      <c r="BG25" s="1">
        <f>P57</f>
        <v>248</v>
      </c>
      <c r="BH25" s="1">
        <f>AE57</f>
        <v>0</v>
      </c>
      <c r="BI25" s="5">
        <f>AH25</f>
        <v>0</v>
      </c>
      <c r="BJ25" s="5">
        <f>AI25</f>
        <v>2392915.1819840078</v>
      </c>
      <c r="BK25" s="5">
        <f>AJ25</f>
        <v>0</v>
      </c>
      <c r="BL25" s="5">
        <f>AK25</f>
        <v>2392915.1819840078</v>
      </c>
      <c r="BN25" s="1" t="str">
        <f>BF25</f>
        <v>UE</v>
      </c>
      <c r="BO25" s="1">
        <f>BG25</f>
        <v>248</v>
      </c>
      <c r="BP25" s="1">
        <f>BH25</f>
        <v>0</v>
      </c>
      <c r="BQ25" s="5">
        <f t="shared" si="23"/>
        <v>0</v>
      </c>
      <c r="BR25" s="5">
        <f t="shared" si="24"/>
        <v>46057.274449355566</v>
      </c>
      <c r="BS25" s="5">
        <f t="shared" si="25"/>
        <v>0</v>
      </c>
      <c r="BT25" s="5">
        <f t="shared" si="26"/>
        <v>46057.274449355566</v>
      </c>
      <c r="BU25" s="5"/>
      <c r="BV25" s="47" t="s">
        <v>16</v>
      </c>
      <c r="BW25" s="6">
        <f t="shared" si="27"/>
        <v>248</v>
      </c>
      <c r="BX25" s="6">
        <f t="shared" si="28"/>
        <v>0</v>
      </c>
      <c r="BY25" s="5">
        <f t="shared" si="29"/>
        <v>0</v>
      </c>
      <c r="BZ25" s="5">
        <f t="shared" si="30"/>
        <v>2392915.1819840078</v>
      </c>
      <c r="CA25" s="5">
        <f t="shared" si="31"/>
        <v>0</v>
      </c>
      <c r="CB25" s="5">
        <f t="shared" si="32"/>
        <v>2392915.1819840078</v>
      </c>
      <c r="CC25" s="5">
        <f t="shared" si="33"/>
        <v>-451121.51526369853</v>
      </c>
      <c r="CE25" s="1" t="s">
        <v>16</v>
      </c>
      <c r="CF25" s="1">
        <f t="shared" si="34"/>
        <v>248</v>
      </c>
      <c r="CG25" s="1">
        <f t="shared" si="35"/>
        <v>0</v>
      </c>
      <c r="CH25" s="5">
        <f t="shared" si="36"/>
        <v>0</v>
      </c>
      <c r="CI25" s="5">
        <f t="shared" si="37"/>
        <v>38751.662866137776</v>
      </c>
      <c r="CJ25" s="5">
        <f t="shared" si="38"/>
        <v>0</v>
      </c>
      <c r="CK25" s="5">
        <f t="shared" si="39"/>
        <v>38751.662866137776</v>
      </c>
      <c r="CL25" s="5">
        <f t="shared" si="40"/>
        <v>-7305.6115832177902</v>
      </c>
    </row>
    <row r="26" spans="1:90" ht="15">
      <c r="A26" s="3" t="s">
        <v>17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O26" s="1">
        <f t="shared" si="4"/>
        <v>11</v>
      </c>
      <c r="AA26" s="1">
        <v>1</v>
      </c>
      <c r="AB26" s="1">
        <v>1</v>
      </c>
      <c r="AD26" s="1">
        <f t="shared" si="5"/>
        <v>2</v>
      </c>
      <c r="AG26" s="3" t="s">
        <v>17</v>
      </c>
      <c r="AI26" s="5">
        <f t="shared" si="6"/>
        <v>2392915.1819840078</v>
      </c>
      <c r="AJ26" s="5">
        <f t="shared" si="7"/>
        <v>2700000</v>
      </c>
      <c r="AK26" s="5">
        <f t="shared" si="8"/>
        <v>5092915.1819840074</v>
      </c>
      <c r="AN26" s="5">
        <f t="shared" si="9"/>
        <v>2844036.6972477064</v>
      </c>
      <c r="AO26" s="5">
        <f t="shared" si="10"/>
        <v>2975899.4062172547</v>
      </c>
      <c r="AP26" s="5">
        <f t="shared" si="11"/>
        <v>5819936.1034649611</v>
      </c>
      <c r="AR26" s="5">
        <f t="shared" si="12"/>
        <v>-727020.92148095369</v>
      </c>
      <c r="AT26" s="5">
        <f t="shared" si="13"/>
        <v>0</v>
      </c>
      <c r="AU26" s="5">
        <f t="shared" si="14"/>
        <v>38751.662866137776</v>
      </c>
      <c r="AV26" s="5">
        <f t="shared" si="15"/>
        <v>43724.696356275301</v>
      </c>
      <c r="AW26" s="5">
        <f t="shared" si="16"/>
        <v>82476.35922241307</v>
      </c>
      <c r="AX26" s="5">
        <f t="shared" si="17"/>
        <v>0</v>
      </c>
      <c r="AY26" s="5">
        <f t="shared" si="18"/>
        <v>0</v>
      </c>
      <c r="AZ26" s="5">
        <f t="shared" si="19"/>
        <v>46057.274449355566</v>
      </c>
      <c r="BA26" s="5">
        <f t="shared" si="20"/>
        <v>48192.702934692381</v>
      </c>
      <c r="BB26" s="5">
        <f t="shared" si="21"/>
        <v>94249.977384047947</v>
      </c>
      <c r="BC26" s="5"/>
      <c r="BD26" s="5">
        <f t="shared" si="22"/>
        <v>-11773.618161634877</v>
      </c>
      <c r="BF26" s="1" t="str">
        <f>AG26</f>
        <v>PARESO</v>
      </c>
      <c r="BG26" s="1">
        <f>P58</f>
        <v>248</v>
      </c>
      <c r="BH26" s="1">
        <f>AE58</f>
        <v>142</v>
      </c>
      <c r="BI26" s="5">
        <f>AH26</f>
        <v>0</v>
      </c>
      <c r="BJ26" s="5">
        <f>AI26</f>
        <v>2392915.1819840078</v>
      </c>
      <c r="BK26" s="5">
        <f>AJ26</f>
        <v>2700000</v>
      </c>
      <c r="BL26" s="5">
        <f>AK26</f>
        <v>5092915.1819840074</v>
      </c>
      <c r="BN26" s="1" t="str">
        <f>BF26</f>
        <v>PARESO</v>
      </c>
      <c r="BO26" s="1">
        <f>BG26</f>
        <v>248</v>
      </c>
      <c r="BP26" s="1">
        <f>BH26</f>
        <v>142</v>
      </c>
      <c r="BQ26" s="5">
        <f t="shared" si="23"/>
        <v>0</v>
      </c>
      <c r="BR26" s="5">
        <f t="shared" si="24"/>
        <v>46057.274449355566</v>
      </c>
      <c r="BS26" s="5">
        <f t="shared" si="25"/>
        <v>48192.702934692381</v>
      </c>
      <c r="BT26" s="5">
        <f t="shared" si="26"/>
        <v>94249.977384047947</v>
      </c>
      <c r="BU26" s="5"/>
      <c r="BV26" s="47" t="s">
        <v>17</v>
      </c>
      <c r="BW26" s="6">
        <f t="shared" si="27"/>
        <v>248</v>
      </c>
      <c r="BX26" s="6">
        <f t="shared" si="28"/>
        <v>142</v>
      </c>
      <c r="BY26" s="5">
        <f t="shared" si="29"/>
        <v>0</v>
      </c>
      <c r="BZ26" s="5">
        <f t="shared" si="30"/>
        <v>2392915.1819840078</v>
      </c>
      <c r="CA26" s="5">
        <f t="shared" si="31"/>
        <v>2700000</v>
      </c>
      <c r="CB26" s="5">
        <f t="shared" si="32"/>
        <v>5092915.1819840074</v>
      </c>
      <c r="CC26" s="5">
        <f t="shared" si="33"/>
        <v>-727020.92148095369</v>
      </c>
      <c r="CE26" s="1" t="s">
        <v>17</v>
      </c>
      <c r="CF26" s="1">
        <f t="shared" si="34"/>
        <v>248</v>
      </c>
      <c r="CG26" s="1">
        <f t="shared" si="35"/>
        <v>142</v>
      </c>
      <c r="CH26" s="5">
        <f t="shared" si="36"/>
        <v>0</v>
      </c>
      <c r="CI26" s="5">
        <f t="shared" si="37"/>
        <v>38751.662866137776</v>
      </c>
      <c r="CJ26" s="5">
        <f t="shared" si="38"/>
        <v>43724.696356275301</v>
      </c>
      <c r="CK26" s="5">
        <f t="shared" si="39"/>
        <v>82476.35922241307</v>
      </c>
      <c r="CL26" s="5">
        <f t="shared" si="40"/>
        <v>-11773.618161634877</v>
      </c>
    </row>
    <row r="27" spans="1:90">
      <c r="A27" s="8" t="s">
        <v>18</v>
      </c>
      <c r="I27" s="1">
        <v>1</v>
      </c>
      <c r="K27" s="1">
        <v>1</v>
      </c>
      <c r="L27" s="1">
        <v>1</v>
      </c>
      <c r="O27" s="1">
        <f t="shared" si="4"/>
        <v>3</v>
      </c>
      <c r="AD27" s="1">
        <f t="shared" si="5"/>
        <v>0</v>
      </c>
      <c r="AG27" s="8" t="s">
        <v>18</v>
      </c>
      <c r="AI27" s="5">
        <f t="shared" si="6"/>
        <v>554437.86982248514</v>
      </c>
      <c r="AJ27" s="5">
        <f t="shared" si="7"/>
        <v>0</v>
      </c>
      <c r="AK27" s="5">
        <f t="shared" si="8"/>
        <v>554437.86982248514</v>
      </c>
      <c r="AN27" s="5">
        <f t="shared" si="9"/>
        <v>527522.93577981647</v>
      </c>
      <c r="AO27" s="5">
        <f t="shared" si="10"/>
        <v>0</v>
      </c>
      <c r="AP27" s="5">
        <f t="shared" si="11"/>
        <v>527522.93577981647</v>
      </c>
      <c r="AR27" s="5">
        <f t="shared" si="12"/>
        <v>26914.934042668669</v>
      </c>
      <c r="AT27" s="5">
        <f t="shared" si="13"/>
        <v>0</v>
      </c>
      <c r="AU27" s="5">
        <f t="shared" si="14"/>
        <v>8978.7509282993542</v>
      </c>
      <c r="AV27" s="5">
        <f t="shared" si="15"/>
        <v>0</v>
      </c>
      <c r="AW27" s="5">
        <f t="shared" si="16"/>
        <v>8978.7509282993542</v>
      </c>
      <c r="AX27" s="5">
        <f t="shared" si="17"/>
        <v>0</v>
      </c>
      <c r="AY27" s="5">
        <f t="shared" si="18"/>
        <v>0</v>
      </c>
      <c r="AZ27" s="5">
        <f t="shared" si="19"/>
        <v>8542.8815510901459</v>
      </c>
      <c r="BA27" s="5">
        <f t="shared" si="20"/>
        <v>0</v>
      </c>
      <c r="BB27" s="5">
        <f t="shared" si="21"/>
        <v>8542.8815510901459</v>
      </c>
      <c r="BC27" s="5"/>
      <c r="BD27" s="5">
        <f t="shared" si="22"/>
        <v>435.86937720920923</v>
      </c>
      <c r="BF27" s="1" t="str">
        <f>AG27</f>
        <v>UDM</v>
      </c>
      <c r="BG27" s="1">
        <f>P59</f>
        <v>46</v>
      </c>
      <c r="BH27" s="1">
        <f>AE59</f>
        <v>0</v>
      </c>
      <c r="BI27" s="5">
        <f>AH27</f>
        <v>0</v>
      </c>
      <c r="BJ27" s="5">
        <f>AI27</f>
        <v>554437.86982248514</v>
      </c>
      <c r="BK27" s="5">
        <f>AJ27</f>
        <v>0</v>
      </c>
      <c r="BL27" s="5">
        <f>AK27</f>
        <v>554437.86982248514</v>
      </c>
      <c r="BN27" s="1" t="str">
        <f>BF27</f>
        <v>UDM</v>
      </c>
      <c r="BO27" s="1">
        <f>BG27</f>
        <v>46</v>
      </c>
      <c r="BP27" s="1">
        <f>BH27</f>
        <v>0</v>
      </c>
      <c r="BQ27" s="5">
        <f t="shared" si="23"/>
        <v>0</v>
      </c>
      <c r="BR27" s="5">
        <f t="shared" si="24"/>
        <v>8542.8815510901459</v>
      </c>
      <c r="BS27" s="5">
        <f t="shared" si="25"/>
        <v>0</v>
      </c>
      <c r="BT27" s="5">
        <f t="shared" si="26"/>
        <v>8542.8815510901459</v>
      </c>
      <c r="BU27" s="5"/>
      <c r="BV27" s="47" t="s">
        <v>18</v>
      </c>
      <c r="BW27" s="6">
        <f t="shared" si="27"/>
        <v>46</v>
      </c>
      <c r="BX27" s="6">
        <f t="shared" si="28"/>
        <v>0</v>
      </c>
      <c r="BY27" s="5">
        <f t="shared" si="29"/>
        <v>0</v>
      </c>
      <c r="BZ27" s="5">
        <f t="shared" si="30"/>
        <v>554437.86982248514</v>
      </c>
      <c r="CA27" s="5">
        <f t="shared" si="31"/>
        <v>0</v>
      </c>
      <c r="CB27" s="5">
        <f t="shared" si="32"/>
        <v>554437.86982248514</v>
      </c>
      <c r="CC27" s="5">
        <f t="shared" si="33"/>
        <v>26914.934042668669</v>
      </c>
      <c r="CE27" s="1" t="s">
        <v>18</v>
      </c>
      <c r="CF27" s="1">
        <f t="shared" si="34"/>
        <v>46</v>
      </c>
      <c r="CG27" s="1">
        <f t="shared" si="35"/>
        <v>0</v>
      </c>
      <c r="CH27" s="5">
        <f t="shared" si="36"/>
        <v>0</v>
      </c>
      <c r="CI27" s="5">
        <f t="shared" si="37"/>
        <v>8978.7509282993542</v>
      </c>
      <c r="CJ27" s="5">
        <f t="shared" si="38"/>
        <v>0</v>
      </c>
      <c r="CK27" s="5">
        <f t="shared" si="39"/>
        <v>8978.7509282993542</v>
      </c>
      <c r="CL27" s="5">
        <f t="shared" si="40"/>
        <v>435.86937720920923</v>
      </c>
    </row>
    <row r="28" spans="1:90" ht="15">
      <c r="A28" s="3" t="s">
        <v>19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f t="shared" si="4"/>
        <v>12</v>
      </c>
      <c r="AD28" s="1">
        <f t="shared" si="5"/>
        <v>0</v>
      </c>
      <c r="AG28" s="3" t="s">
        <v>19</v>
      </c>
      <c r="AI28" s="5">
        <f t="shared" si="6"/>
        <v>2952355.7414245675</v>
      </c>
      <c r="AJ28" s="5">
        <f t="shared" si="7"/>
        <v>0</v>
      </c>
      <c r="AK28" s="5">
        <f t="shared" si="8"/>
        <v>2952355.7414245675</v>
      </c>
      <c r="AN28" s="5">
        <f t="shared" si="9"/>
        <v>2717889.9082568805</v>
      </c>
      <c r="AO28" s="5">
        <f t="shared" si="10"/>
        <v>0</v>
      </c>
      <c r="AP28" s="5">
        <f t="shared" si="11"/>
        <v>2717889.9082568805</v>
      </c>
      <c r="AR28" s="5">
        <f t="shared" si="12"/>
        <v>234465.83316768706</v>
      </c>
      <c r="AT28" s="5">
        <f t="shared" si="13"/>
        <v>0</v>
      </c>
      <c r="AU28" s="5">
        <f t="shared" si="14"/>
        <v>47811.42901092417</v>
      </c>
      <c r="AV28" s="5">
        <f t="shared" si="15"/>
        <v>0</v>
      </c>
      <c r="AW28" s="5">
        <f t="shared" si="16"/>
        <v>47811.42901092417</v>
      </c>
      <c r="AX28" s="5">
        <f t="shared" si="17"/>
        <v>0</v>
      </c>
      <c r="AY28" s="5">
        <f t="shared" si="18"/>
        <v>0</v>
      </c>
      <c r="AZ28" s="5">
        <f t="shared" si="19"/>
        <v>44014.41146974705</v>
      </c>
      <c r="BA28" s="5">
        <f t="shared" si="20"/>
        <v>0</v>
      </c>
      <c r="BB28" s="5">
        <f t="shared" si="21"/>
        <v>44014.41146974705</v>
      </c>
      <c r="BC28" s="5"/>
      <c r="BD28" s="5">
        <f t="shared" si="22"/>
        <v>3797.0175411771183</v>
      </c>
      <c r="BF28" s="1" t="str">
        <f>AG28</f>
        <v>PEC-MT</v>
      </c>
      <c r="BG28" s="1">
        <f>P60</f>
        <v>237</v>
      </c>
      <c r="BH28" s="1">
        <f>AE60</f>
        <v>0</v>
      </c>
      <c r="BI28" s="5">
        <f>AH28</f>
        <v>0</v>
      </c>
      <c r="BJ28" s="5">
        <f>AI28</f>
        <v>2952355.7414245675</v>
      </c>
      <c r="BK28" s="5">
        <f>AJ28</f>
        <v>0</v>
      </c>
      <c r="BL28" s="5">
        <f>AK28</f>
        <v>2952355.7414245675</v>
      </c>
      <c r="BN28" s="1" t="str">
        <f>BF28</f>
        <v>PEC-MT</v>
      </c>
      <c r="BO28" s="1">
        <f>BG28</f>
        <v>237</v>
      </c>
      <c r="BP28" s="1">
        <f>BH28</f>
        <v>0</v>
      </c>
      <c r="BQ28" s="5">
        <f t="shared" si="23"/>
        <v>0</v>
      </c>
      <c r="BR28" s="5">
        <f t="shared" si="24"/>
        <v>44014.41146974705</v>
      </c>
      <c r="BS28" s="5">
        <f t="shared" si="25"/>
        <v>0</v>
      </c>
      <c r="BT28" s="5">
        <f t="shared" si="26"/>
        <v>44014.41146974705</v>
      </c>
      <c r="BU28" s="5"/>
      <c r="BV28" s="47" t="s">
        <v>19</v>
      </c>
      <c r="BW28" s="6">
        <f t="shared" si="27"/>
        <v>237</v>
      </c>
      <c r="BX28" s="6">
        <f t="shared" si="28"/>
        <v>0</v>
      </c>
      <c r="BY28" s="5">
        <f t="shared" si="29"/>
        <v>0</v>
      </c>
      <c r="BZ28" s="5">
        <f t="shared" si="30"/>
        <v>2952355.7414245675</v>
      </c>
      <c r="CA28" s="5">
        <f t="shared" si="31"/>
        <v>0</v>
      </c>
      <c r="CB28" s="5">
        <f t="shared" si="32"/>
        <v>2952355.7414245675</v>
      </c>
      <c r="CC28" s="5">
        <f t="shared" si="33"/>
        <v>234465.83316768706</v>
      </c>
      <c r="CE28" s="1" t="s">
        <v>19</v>
      </c>
      <c r="CF28" s="1">
        <f t="shared" si="34"/>
        <v>237</v>
      </c>
      <c r="CG28" s="1">
        <f t="shared" si="35"/>
        <v>0</v>
      </c>
      <c r="CH28" s="5">
        <f t="shared" si="36"/>
        <v>0</v>
      </c>
      <c r="CI28" s="5">
        <f t="shared" si="37"/>
        <v>47811.42901092417</v>
      </c>
      <c r="CJ28" s="5">
        <f t="shared" si="38"/>
        <v>0</v>
      </c>
      <c r="CK28" s="5">
        <f t="shared" si="39"/>
        <v>47811.42901092417</v>
      </c>
      <c r="CL28" s="5">
        <f t="shared" si="40"/>
        <v>3797.0175411771183</v>
      </c>
    </row>
    <row r="29" spans="1:90">
      <c r="A29" s="8" t="s">
        <v>20</v>
      </c>
      <c r="B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O29" s="1">
        <f t="shared" si="4"/>
        <v>8</v>
      </c>
      <c r="AD29" s="1">
        <f t="shared" si="5"/>
        <v>0</v>
      </c>
      <c r="AG29" s="8" t="s">
        <v>20</v>
      </c>
      <c r="AI29" s="5">
        <f t="shared" si="6"/>
        <v>1711596.5006653268</v>
      </c>
      <c r="AJ29" s="5">
        <f t="shared" si="7"/>
        <v>0</v>
      </c>
      <c r="AK29" s="5">
        <f t="shared" si="8"/>
        <v>1711596.5006653268</v>
      </c>
      <c r="AN29" s="5">
        <f t="shared" si="9"/>
        <v>1594036.6972477064</v>
      </c>
      <c r="AO29" s="5">
        <f t="shared" si="10"/>
        <v>0</v>
      </c>
      <c r="AP29" s="5">
        <f t="shared" si="11"/>
        <v>1594036.6972477064</v>
      </c>
      <c r="AR29" s="5">
        <f t="shared" si="12"/>
        <v>117559.80341762048</v>
      </c>
      <c r="AT29" s="5">
        <f t="shared" si="13"/>
        <v>0</v>
      </c>
      <c r="AU29" s="5">
        <f t="shared" si="14"/>
        <v>27718.161954094361</v>
      </c>
      <c r="AV29" s="5">
        <f t="shared" si="15"/>
        <v>0</v>
      </c>
      <c r="AW29" s="5">
        <f t="shared" si="16"/>
        <v>27718.161954094361</v>
      </c>
      <c r="AX29" s="5">
        <f t="shared" si="17"/>
        <v>0</v>
      </c>
      <c r="AY29" s="5">
        <f t="shared" si="18"/>
        <v>0</v>
      </c>
      <c r="AZ29" s="5">
        <f t="shared" si="19"/>
        <v>25814.359469598483</v>
      </c>
      <c r="BA29" s="5">
        <f t="shared" si="20"/>
        <v>0</v>
      </c>
      <c r="BB29" s="5">
        <f t="shared" si="21"/>
        <v>25814.359469598483</v>
      </c>
      <c r="BC29" s="5"/>
      <c r="BD29" s="5">
        <f t="shared" si="22"/>
        <v>1903.8024844958782</v>
      </c>
      <c r="BF29" s="1" t="str">
        <f>AG29</f>
        <v>PANAOC</v>
      </c>
      <c r="BG29" s="1">
        <f>P61</f>
        <v>139</v>
      </c>
      <c r="BH29" s="1">
        <f>AE61</f>
        <v>0</v>
      </c>
      <c r="BI29" s="5">
        <f>AH29</f>
        <v>0</v>
      </c>
      <c r="BJ29" s="5">
        <f>AI29</f>
        <v>1711596.5006653268</v>
      </c>
      <c r="BK29" s="5">
        <f>AJ29</f>
        <v>0</v>
      </c>
      <c r="BL29" s="5">
        <f>AK29</f>
        <v>1711596.5006653268</v>
      </c>
      <c r="BN29" s="1" t="str">
        <f>BF29</f>
        <v>PANAOC</v>
      </c>
      <c r="BO29" s="1">
        <f>BG29</f>
        <v>139</v>
      </c>
      <c r="BP29" s="1">
        <f>BH29</f>
        <v>0</v>
      </c>
      <c r="BQ29" s="5">
        <f t="shared" si="23"/>
        <v>0</v>
      </c>
      <c r="BR29" s="5">
        <f t="shared" si="24"/>
        <v>25814.359469598483</v>
      </c>
      <c r="BS29" s="5">
        <f t="shared" si="25"/>
        <v>0</v>
      </c>
      <c r="BT29" s="5">
        <f t="shared" si="26"/>
        <v>25814.359469598483</v>
      </c>
      <c r="BU29" s="5"/>
      <c r="BV29" s="47" t="s">
        <v>20</v>
      </c>
      <c r="BW29" s="6">
        <f t="shared" si="27"/>
        <v>139</v>
      </c>
      <c r="BX29" s="6">
        <f t="shared" si="28"/>
        <v>0</v>
      </c>
      <c r="BY29" s="5">
        <f t="shared" si="29"/>
        <v>0</v>
      </c>
      <c r="BZ29" s="5">
        <f t="shared" si="30"/>
        <v>1711596.5006653268</v>
      </c>
      <c r="CA29" s="5">
        <f t="shared" si="31"/>
        <v>0</v>
      </c>
      <c r="CB29" s="5">
        <f t="shared" si="32"/>
        <v>1711596.5006653268</v>
      </c>
      <c r="CC29" s="5">
        <f t="shared" si="33"/>
        <v>117559.80341762048</v>
      </c>
      <c r="CE29" s="1" t="s">
        <v>20</v>
      </c>
      <c r="CF29" s="1">
        <f t="shared" si="34"/>
        <v>139</v>
      </c>
      <c r="CG29" s="1">
        <f t="shared" si="35"/>
        <v>0</v>
      </c>
      <c r="CH29" s="5">
        <f t="shared" si="36"/>
        <v>0</v>
      </c>
      <c r="CI29" s="5">
        <f t="shared" si="37"/>
        <v>27718.161954094361</v>
      </c>
      <c r="CJ29" s="5">
        <f t="shared" si="38"/>
        <v>0</v>
      </c>
      <c r="CK29" s="5">
        <f t="shared" si="39"/>
        <v>27718.161954094361</v>
      </c>
      <c r="CL29" s="5">
        <f t="shared" si="40"/>
        <v>1903.8024844958782</v>
      </c>
    </row>
    <row r="30" spans="1:90" ht="15">
      <c r="A30" s="3" t="s">
        <v>21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f t="shared" si="4"/>
        <v>12</v>
      </c>
      <c r="AD30" s="1">
        <f t="shared" si="5"/>
        <v>0</v>
      </c>
      <c r="AG30" s="3" t="s">
        <v>21</v>
      </c>
      <c r="AI30" s="5">
        <f t="shared" si="6"/>
        <v>2977530.5665993928</v>
      </c>
      <c r="AJ30" s="5">
        <f t="shared" si="7"/>
        <v>0</v>
      </c>
      <c r="AK30" s="5">
        <f t="shared" si="8"/>
        <v>2977530.5665993928</v>
      </c>
      <c r="AN30" s="5">
        <f t="shared" si="9"/>
        <v>2717889.9082568805</v>
      </c>
      <c r="AO30" s="5">
        <f t="shared" si="10"/>
        <v>0</v>
      </c>
      <c r="AP30" s="5">
        <f t="shared" si="11"/>
        <v>2717889.9082568805</v>
      </c>
      <c r="AR30" s="5">
        <f t="shared" si="12"/>
        <v>259640.65834251232</v>
      </c>
      <c r="AT30" s="5">
        <f t="shared" si="13"/>
        <v>0</v>
      </c>
      <c r="AU30" s="5">
        <f t="shared" si="14"/>
        <v>48219.118487439562</v>
      </c>
      <c r="AV30" s="5">
        <f t="shared" si="15"/>
        <v>0</v>
      </c>
      <c r="AW30" s="5">
        <f t="shared" si="16"/>
        <v>48219.118487439562</v>
      </c>
      <c r="AX30" s="5">
        <f t="shared" si="17"/>
        <v>0</v>
      </c>
      <c r="AY30" s="5">
        <f t="shared" si="18"/>
        <v>0</v>
      </c>
      <c r="AZ30" s="5">
        <f t="shared" si="19"/>
        <v>44014.41146974705</v>
      </c>
      <c r="BA30" s="5">
        <f t="shared" si="20"/>
        <v>0</v>
      </c>
      <c r="BB30" s="5">
        <f t="shared" si="21"/>
        <v>44014.41146974705</v>
      </c>
      <c r="BC30" s="5"/>
      <c r="BD30" s="5">
        <f t="shared" si="22"/>
        <v>4204.7070176925072</v>
      </c>
      <c r="BF30" s="1" t="str">
        <f>AG30</f>
        <v>PT</v>
      </c>
      <c r="BG30" s="1">
        <f>P62</f>
        <v>237</v>
      </c>
      <c r="BH30" s="1">
        <f>AE62</f>
        <v>0</v>
      </c>
      <c r="BI30" s="5">
        <f>AH30</f>
        <v>0</v>
      </c>
      <c r="BJ30" s="5">
        <f>AI30</f>
        <v>2977530.5665993928</v>
      </c>
      <c r="BK30" s="5">
        <f>AJ30</f>
        <v>0</v>
      </c>
      <c r="BL30" s="5">
        <f>AK30</f>
        <v>2977530.5665993928</v>
      </c>
      <c r="BN30" s="1" t="str">
        <f>BF30</f>
        <v>PT</v>
      </c>
      <c r="BO30" s="1">
        <f>BG30</f>
        <v>237</v>
      </c>
      <c r="BP30" s="1">
        <f>BH30</f>
        <v>0</v>
      </c>
      <c r="BQ30" s="5">
        <f t="shared" si="23"/>
        <v>0</v>
      </c>
      <c r="BR30" s="5">
        <f t="shared" si="24"/>
        <v>44014.41146974705</v>
      </c>
      <c r="BS30" s="5">
        <f t="shared" si="25"/>
        <v>0</v>
      </c>
      <c r="BT30" s="5">
        <f t="shared" si="26"/>
        <v>44014.41146974705</v>
      </c>
      <c r="BU30" s="5"/>
      <c r="BV30" s="47" t="s">
        <v>21</v>
      </c>
      <c r="BW30" s="6">
        <f t="shared" si="27"/>
        <v>237</v>
      </c>
      <c r="BX30" s="6">
        <f t="shared" si="28"/>
        <v>0</v>
      </c>
      <c r="BY30" s="5">
        <f t="shared" si="29"/>
        <v>0</v>
      </c>
      <c r="BZ30" s="5">
        <f t="shared" si="30"/>
        <v>2977530.5665993928</v>
      </c>
      <c r="CA30" s="5">
        <f t="shared" si="31"/>
        <v>0</v>
      </c>
      <c r="CB30" s="5">
        <f t="shared" si="32"/>
        <v>2977530.5665993928</v>
      </c>
      <c r="CC30" s="5">
        <f t="shared" si="33"/>
        <v>259640.65834251232</v>
      </c>
      <c r="CE30" s="1" t="s">
        <v>21</v>
      </c>
      <c r="CF30" s="1">
        <f t="shared" si="34"/>
        <v>237</v>
      </c>
      <c r="CG30" s="1">
        <f t="shared" si="35"/>
        <v>0</v>
      </c>
      <c r="CH30" s="5">
        <f t="shared" si="36"/>
        <v>0</v>
      </c>
      <c r="CI30" s="5">
        <f t="shared" si="37"/>
        <v>48219.118487439562</v>
      </c>
      <c r="CJ30" s="5">
        <f t="shared" si="38"/>
        <v>0</v>
      </c>
      <c r="CK30" s="5">
        <f t="shared" si="39"/>
        <v>48219.118487439562</v>
      </c>
      <c r="CL30" s="5">
        <f t="shared" si="40"/>
        <v>4204.7070176925072</v>
      </c>
    </row>
    <row r="31" spans="1:90">
      <c r="A31" s="8" t="s">
        <v>22</v>
      </c>
      <c r="C31" s="1">
        <v>1</v>
      </c>
      <c r="D31" s="1">
        <v>1</v>
      </c>
      <c r="E31" s="1">
        <v>1</v>
      </c>
      <c r="I31" s="1">
        <v>1</v>
      </c>
      <c r="J31" s="1">
        <v>1</v>
      </c>
      <c r="K31" s="1">
        <v>1</v>
      </c>
      <c r="L31" s="1">
        <v>1</v>
      </c>
      <c r="O31" s="1">
        <f t="shared" si="4"/>
        <v>7</v>
      </c>
      <c r="AD31" s="1">
        <f t="shared" si="5"/>
        <v>0</v>
      </c>
      <c r="AG31" s="8" t="s">
        <v>22</v>
      </c>
      <c r="AI31" s="5">
        <f t="shared" si="6"/>
        <v>1466525.7819103973</v>
      </c>
      <c r="AJ31" s="5">
        <f t="shared" si="7"/>
        <v>0</v>
      </c>
      <c r="AK31" s="5">
        <f t="shared" si="8"/>
        <v>1466525.7819103973</v>
      </c>
      <c r="AN31" s="5">
        <f t="shared" si="9"/>
        <v>2029816.5137614678</v>
      </c>
      <c r="AO31" s="5">
        <f t="shared" si="10"/>
        <v>0</v>
      </c>
      <c r="AP31" s="5">
        <f t="shared" si="11"/>
        <v>2029816.5137614678</v>
      </c>
      <c r="AR31" s="5">
        <f t="shared" si="12"/>
        <v>-563290.73185107042</v>
      </c>
      <c r="AT31" s="5">
        <f t="shared" si="13"/>
        <v>0</v>
      </c>
      <c r="AU31" s="5">
        <f t="shared" si="14"/>
        <v>23749.405375067163</v>
      </c>
      <c r="AV31" s="5">
        <f t="shared" si="15"/>
        <v>0</v>
      </c>
      <c r="AW31" s="5">
        <f t="shared" si="16"/>
        <v>23749.405375067163</v>
      </c>
      <c r="AX31" s="5">
        <f t="shared" si="17"/>
        <v>0</v>
      </c>
      <c r="AY31" s="5">
        <f t="shared" si="18"/>
        <v>0</v>
      </c>
      <c r="AZ31" s="5">
        <f t="shared" si="19"/>
        <v>32871.522490064257</v>
      </c>
      <c r="BA31" s="5">
        <f t="shared" si="20"/>
        <v>0</v>
      </c>
      <c r="BB31" s="5">
        <f t="shared" si="21"/>
        <v>32871.522490064257</v>
      </c>
      <c r="BC31" s="5"/>
      <c r="BD31" s="5">
        <f t="shared" si="22"/>
        <v>-9122.1171149970924</v>
      </c>
      <c r="BF31" s="1" t="str">
        <f>AG31</f>
        <v>PLD</v>
      </c>
      <c r="BG31" s="1">
        <f>P63</f>
        <v>177</v>
      </c>
      <c r="BH31" s="1">
        <f>AE63</f>
        <v>0</v>
      </c>
      <c r="BI31" s="5">
        <f>AH31</f>
        <v>0</v>
      </c>
      <c r="BJ31" s="5">
        <f>AI31</f>
        <v>1466525.7819103973</v>
      </c>
      <c r="BK31" s="5">
        <f>AJ31</f>
        <v>0</v>
      </c>
      <c r="BL31" s="5">
        <f>AK31</f>
        <v>1466525.7819103973</v>
      </c>
      <c r="BN31" s="1" t="str">
        <f>BF31</f>
        <v>PLD</v>
      </c>
      <c r="BO31" s="1">
        <f>BG31</f>
        <v>177</v>
      </c>
      <c r="BP31" s="1">
        <f>BH31</f>
        <v>0</v>
      </c>
      <c r="BQ31" s="5">
        <f t="shared" si="23"/>
        <v>0</v>
      </c>
      <c r="BR31" s="5">
        <f t="shared" si="24"/>
        <v>32871.522490064257</v>
      </c>
      <c r="BS31" s="5">
        <f t="shared" si="25"/>
        <v>0</v>
      </c>
      <c r="BT31" s="5">
        <f t="shared" si="26"/>
        <v>32871.522490064257</v>
      </c>
      <c r="BU31" s="5"/>
      <c r="BV31" s="47" t="s">
        <v>22</v>
      </c>
      <c r="BW31" s="6">
        <f t="shared" si="27"/>
        <v>177</v>
      </c>
      <c r="BX31" s="6">
        <f t="shared" si="28"/>
        <v>0</v>
      </c>
      <c r="BY31" s="5">
        <f t="shared" si="29"/>
        <v>0</v>
      </c>
      <c r="BZ31" s="5">
        <f t="shared" si="30"/>
        <v>1466525.7819103973</v>
      </c>
      <c r="CA31" s="5">
        <f t="shared" si="31"/>
        <v>0</v>
      </c>
      <c r="CB31" s="5">
        <f t="shared" si="32"/>
        <v>1466525.7819103973</v>
      </c>
      <c r="CC31" s="5">
        <f t="shared" si="33"/>
        <v>-563290.73185107042</v>
      </c>
      <c r="CE31" s="1" t="s">
        <v>22</v>
      </c>
      <c r="CF31" s="1">
        <f t="shared" si="34"/>
        <v>177</v>
      </c>
      <c r="CG31" s="1">
        <f t="shared" si="35"/>
        <v>0</v>
      </c>
      <c r="CH31" s="5">
        <f t="shared" si="36"/>
        <v>0</v>
      </c>
      <c r="CI31" s="5">
        <f t="shared" si="37"/>
        <v>23749.405375067163</v>
      </c>
      <c r="CJ31" s="5">
        <f t="shared" si="38"/>
        <v>0</v>
      </c>
      <c r="CK31" s="5">
        <f t="shared" si="39"/>
        <v>23749.405375067163</v>
      </c>
      <c r="CL31" s="5">
        <f t="shared" si="40"/>
        <v>-9122.1171149970924</v>
      </c>
    </row>
    <row r="32" spans="1:90">
      <c r="A32" s="8" t="s">
        <v>26</v>
      </c>
      <c r="B32" s="1">
        <v>1</v>
      </c>
      <c r="C32" s="1">
        <v>1</v>
      </c>
      <c r="D32" s="1">
        <v>1</v>
      </c>
      <c r="G32" s="1">
        <v>1</v>
      </c>
      <c r="I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f t="shared" si="4"/>
        <v>9</v>
      </c>
      <c r="AD32" s="1">
        <f t="shared" si="5"/>
        <v>0</v>
      </c>
      <c r="AG32" s="8" t="s">
        <v>26</v>
      </c>
      <c r="AI32" s="5">
        <f t="shared" si="6"/>
        <v>2226923.2791499998</v>
      </c>
      <c r="AJ32" s="5">
        <f t="shared" si="7"/>
        <v>0</v>
      </c>
      <c r="AK32" s="5">
        <f t="shared" si="8"/>
        <v>2226923.2791499998</v>
      </c>
      <c r="AN32" s="5">
        <f t="shared" si="9"/>
        <v>1674311.9266055047</v>
      </c>
      <c r="AO32" s="5">
        <f t="shared" si="10"/>
        <v>0</v>
      </c>
      <c r="AP32" s="5">
        <f t="shared" si="11"/>
        <v>1674311.9266055047</v>
      </c>
      <c r="AR32" s="5">
        <f t="shared" si="12"/>
        <v>552611.35254449514</v>
      </c>
      <c r="AT32" s="5">
        <f t="shared" si="13"/>
        <v>0</v>
      </c>
      <c r="AU32" s="5">
        <f t="shared" si="14"/>
        <v>36063.534885020243</v>
      </c>
      <c r="AV32" s="5">
        <f t="shared" si="15"/>
        <v>0</v>
      </c>
      <c r="AW32" s="5">
        <f t="shared" si="16"/>
        <v>36063.534885020243</v>
      </c>
      <c r="AX32" s="5">
        <f t="shared" si="17"/>
        <v>0</v>
      </c>
      <c r="AY32" s="5">
        <f t="shared" si="18"/>
        <v>0</v>
      </c>
      <c r="AZ32" s="5">
        <f t="shared" si="19"/>
        <v>27114.363183894813</v>
      </c>
      <c r="BA32" s="5">
        <f t="shared" si="20"/>
        <v>0</v>
      </c>
      <c r="BB32" s="5">
        <f t="shared" si="21"/>
        <v>27114.363183894813</v>
      </c>
      <c r="BC32" s="5"/>
      <c r="BD32" s="5">
        <f t="shared" si="22"/>
        <v>8949.1717011254277</v>
      </c>
      <c r="BF32" s="1" t="str">
        <f>AG32</f>
        <v>PANAMO/CRD</v>
      </c>
      <c r="BG32" s="1">
        <f>P64</f>
        <v>146</v>
      </c>
      <c r="BH32" s="1">
        <f>AE64</f>
        <v>0</v>
      </c>
      <c r="BI32" s="5">
        <f>AH32</f>
        <v>0</v>
      </c>
      <c r="BJ32" s="5">
        <f>AI32</f>
        <v>2226923.2791499998</v>
      </c>
      <c r="BK32" s="5">
        <f>AJ32</f>
        <v>0</v>
      </c>
      <c r="BL32" s="5">
        <f>AK32</f>
        <v>2226923.2791499998</v>
      </c>
      <c r="BN32" s="1" t="str">
        <f>BF32</f>
        <v>PANAMO/CRD</v>
      </c>
      <c r="BO32" s="1">
        <f>BG32</f>
        <v>146</v>
      </c>
      <c r="BP32" s="1">
        <f>BH32</f>
        <v>0</v>
      </c>
      <c r="BQ32" s="5">
        <f t="shared" si="23"/>
        <v>0</v>
      </c>
      <c r="BR32" s="5">
        <f t="shared" si="24"/>
        <v>27114.363183894813</v>
      </c>
      <c r="BS32" s="5">
        <f t="shared" si="25"/>
        <v>0</v>
      </c>
      <c r="BT32" s="5">
        <f t="shared" si="26"/>
        <v>27114.363183894813</v>
      </c>
      <c r="BU32" s="5"/>
      <c r="BV32" s="47" t="s">
        <v>26</v>
      </c>
      <c r="BW32" s="6">
        <f t="shared" si="27"/>
        <v>146</v>
      </c>
      <c r="BX32" s="6">
        <f t="shared" si="28"/>
        <v>0</v>
      </c>
      <c r="BY32" s="5">
        <f t="shared" si="29"/>
        <v>0</v>
      </c>
      <c r="BZ32" s="5">
        <f t="shared" si="30"/>
        <v>2226923.2791499998</v>
      </c>
      <c r="CA32" s="5">
        <f t="shared" si="31"/>
        <v>0</v>
      </c>
      <c r="CB32" s="5">
        <f t="shared" si="32"/>
        <v>2226923.2791499998</v>
      </c>
      <c r="CC32" s="5">
        <f t="shared" si="33"/>
        <v>552611.35254449514</v>
      </c>
      <c r="CE32" s="1" t="s">
        <v>26</v>
      </c>
      <c r="CF32" s="1">
        <f t="shared" si="34"/>
        <v>146</v>
      </c>
      <c r="CG32" s="1">
        <f t="shared" si="35"/>
        <v>0</v>
      </c>
      <c r="CH32" s="5">
        <f t="shared" si="36"/>
        <v>0</v>
      </c>
      <c r="CI32" s="5">
        <f t="shared" si="37"/>
        <v>36063.534885020243</v>
      </c>
      <c r="CJ32" s="5">
        <f t="shared" si="38"/>
        <v>0</v>
      </c>
      <c r="CK32" s="5">
        <f t="shared" si="39"/>
        <v>36063.534885020243</v>
      </c>
      <c r="CL32" s="5">
        <f t="shared" si="40"/>
        <v>8949.1717011254277</v>
      </c>
    </row>
    <row r="33" spans="1:90" ht="15">
      <c r="A33" s="3" t="s">
        <v>23</v>
      </c>
      <c r="D33" s="1">
        <v>1</v>
      </c>
      <c r="E33" s="1">
        <v>1</v>
      </c>
      <c r="F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O33" s="1">
        <f t="shared" si="4"/>
        <v>8</v>
      </c>
      <c r="AD33" s="1">
        <f t="shared" si="5"/>
        <v>0</v>
      </c>
      <c r="AG33" s="3" t="s">
        <v>23</v>
      </c>
      <c r="AI33" s="5">
        <f t="shared" si="6"/>
        <v>1720429.7726564934</v>
      </c>
      <c r="AJ33" s="5">
        <f t="shared" si="7"/>
        <v>0</v>
      </c>
      <c r="AK33" s="5">
        <f t="shared" si="8"/>
        <v>1720429.7726564934</v>
      </c>
      <c r="AN33" s="5">
        <f t="shared" si="9"/>
        <v>2236238.5321100913</v>
      </c>
      <c r="AO33" s="5">
        <f t="shared" si="10"/>
        <v>0</v>
      </c>
      <c r="AP33" s="5">
        <f t="shared" si="11"/>
        <v>2236238.5321100913</v>
      </c>
      <c r="AR33" s="5">
        <f t="shared" si="12"/>
        <v>-515808.75945359794</v>
      </c>
      <c r="AT33" s="5">
        <f t="shared" si="13"/>
        <v>0</v>
      </c>
      <c r="AU33" s="5">
        <f t="shared" si="14"/>
        <v>27861.210893222564</v>
      </c>
      <c r="AV33" s="5">
        <f t="shared" si="15"/>
        <v>0</v>
      </c>
      <c r="AW33" s="5">
        <f t="shared" si="16"/>
        <v>27861.210893222564</v>
      </c>
      <c r="AX33" s="5">
        <f t="shared" si="17"/>
        <v>0</v>
      </c>
      <c r="AY33" s="5">
        <f t="shared" si="18"/>
        <v>0</v>
      </c>
      <c r="AZ33" s="5">
        <f t="shared" si="19"/>
        <v>36214.389183969091</v>
      </c>
      <c r="BA33" s="5">
        <f t="shared" si="20"/>
        <v>0</v>
      </c>
      <c r="BB33" s="5">
        <f t="shared" si="21"/>
        <v>36214.389183969091</v>
      </c>
      <c r="BC33" s="5"/>
      <c r="BD33" s="5">
        <f t="shared" si="22"/>
        <v>-8353.1782907465258</v>
      </c>
      <c r="BF33" s="1" t="str">
        <f>AG33</f>
        <v xml:space="preserve">PODEMOS </v>
      </c>
      <c r="BG33" s="1">
        <f>P65</f>
        <v>195</v>
      </c>
      <c r="BH33" s="1">
        <f>AE65</f>
        <v>0</v>
      </c>
      <c r="BI33" s="5">
        <f>AH33</f>
        <v>0</v>
      </c>
      <c r="BJ33" s="5">
        <f>AI33</f>
        <v>1720429.7726564934</v>
      </c>
      <c r="BK33" s="5">
        <f>AJ33</f>
        <v>0</v>
      </c>
      <c r="BL33" s="5">
        <f>AK33</f>
        <v>1720429.7726564934</v>
      </c>
      <c r="BN33" s="1" t="str">
        <f>BF33</f>
        <v xml:space="preserve">PODEMOS </v>
      </c>
      <c r="BO33" s="1">
        <f>BG33</f>
        <v>195</v>
      </c>
      <c r="BP33" s="1">
        <f>BH33</f>
        <v>0</v>
      </c>
      <c r="BQ33" s="5">
        <f t="shared" si="23"/>
        <v>0</v>
      </c>
      <c r="BR33" s="5">
        <f t="shared" si="24"/>
        <v>36214.389183969091</v>
      </c>
      <c r="BS33" s="5">
        <f t="shared" si="25"/>
        <v>0</v>
      </c>
      <c r="BT33" s="5">
        <f t="shared" si="26"/>
        <v>36214.389183969091</v>
      </c>
      <c r="BU33" s="5"/>
      <c r="BV33" s="47" t="s">
        <v>23</v>
      </c>
      <c r="BW33" s="6">
        <f t="shared" si="27"/>
        <v>195</v>
      </c>
      <c r="BX33" s="6">
        <f t="shared" si="28"/>
        <v>0</v>
      </c>
      <c r="BY33" s="5">
        <f t="shared" si="29"/>
        <v>0</v>
      </c>
      <c r="BZ33" s="5">
        <f t="shared" si="30"/>
        <v>1720429.7726564934</v>
      </c>
      <c r="CA33" s="5">
        <f t="shared" si="31"/>
        <v>0</v>
      </c>
      <c r="CB33" s="5">
        <f t="shared" si="32"/>
        <v>1720429.7726564934</v>
      </c>
      <c r="CC33" s="5">
        <f t="shared" si="33"/>
        <v>-515808.75945359794</v>
      </c>
      <c r="CE33" s="1" t="s">
        <v>23</v>
      </c>
      <c r="CF33" s="1">
        <f t="shared" si="34"/>
        <v>195</v>
      </c>
      <c r="CG33" s="1">
        <f t="shared" si="35"/>
        <v>0</v>
      </c>
      <c r="CH33" s="5">
        <f t="shared" si="36"/>
        <v>0</v>
      </c>
      <c r="CI33" s="5">
        <f t="shared" si="37"/>
        <v>27861.210893222564</v>
      </c>
      <c r="CJ33" s="5">
        <f t="shared" si="38"/>
        <v>0</v>
      </c>
      <c r="CK33" s="5">
        <f t="shared" si="39"/>
        <v>27861.210893222564</v>
      </c>
      <c r="CL33" s="5">
        <f t="shared" si="40"/>
        <v>-8353.1782907465258</v>
      </c>
    </row>
    <row r="34" spans="1:90">
      <c r="A34" s="8" t="s">
        <v>24</v>
      </c>
      <c r="B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K34" s="1">
        <v>1</v>
      </c>
      <c r="M34" s="1">
        <v>1</v>
      </c>
      <c r="N34" s="1">
        <v>1</v>
      </c>
      <c r="O34" s="1">
        <f t="shared" si="4"/>
        <v>10</v>
      </c>
      <c r="AD34" s="1">
        <f t="shared" si="5"/>
        <v>0</v>
      </c>
      <c r="AG34" s="8" t="s">
        <v>24</v>
      </c>
      <c r="AI34" s="5">
        <f t="shared" si="6"/>
        <v>2519288.8083576341</v>
      </c>
      <c r="AJ34" s="5">
        <f t="shared" si="7"/>
        <v>0</v>
      </c>
      <c r="AK34" s="5">
        <f t="shared" si="8"/>
        <v>2519288.8083576341</v>
      </c>
      <c r="AN34" s="5">
        <f t="shared" si="9"/>
        <v>2201834.8623853214</v>
      </c>
      <c r="AO34" s="5">
        <f t="shared" si="10"/>
        <v>0</v>
      </c>
      <c r="AP34" s="5">
        <f t="shared" si="11"/>
        <v>2201834.8623853214</v>
      </c>
      <c r="AR34" s="5">
        <f t="shared" si="12"/>
        <v>317453.94597231271</v>
      </c>
      <c r="AT34" s="5">
        <f t="shared" si="13"/>
        <v>0</v>
      </c>
      <c r="AU34" s="5">
        <f t="shared" si="14"/>
        <v>40798.199325629699</v>
      </c>
      <c r="AV34" s="5">
        <f t="shared" si="15"/>
        <v>0</v>
      </c>
      <c r="AW34" s="5">
        <f t="shared" si="16"/>
        <v>40798.199325629699</v>
      </c>
      <c r="AX34" s="5">
        <f t="shared" si="17"/>
        <v>0</v>
      </c>
      <c r="AY34" s="5">
        <f t="shared" si="18"/>
        <v>0</v>
      </c>
      <c r="AZ34" s="5">
        <f t="shared" si="19"/>
        <v>35657.244734984961</v>
      </c>
      <c r="BA34" s="5">
        <f t="shared" si="20"/>
        <v>0</v>
      </c>
      <c r="BB34" s="5">
        <f t="shared" si="21"/>
        <v>35657.244734984961</v>
      </c>
      <c r="BC34" s="5"/>
      <c r="BD34" s="5">
        <f t="shared" si="22"/>
        <v>5140.9545906447402</v>
      </c>
      <c r="BF34" s="1" t="str">
        <f>AG34</f>
        <v xml:space="preserve">UM </v>
      </c>
      <c r="BG34" s="1">
        <f>P66</f>
        <v>192</v>
      </c>
      <c r="BH34" s="1">
        <f>AE66</f>
        <v>0</v>
      </c>
      <c r="BI34" s="5">
        <f>AH34</f>
        <v>0</v>
      </c>
      <c r="BJ34" s="5">
        <f>AI34</f>
        <v>2519288.8083576341</v>
      </c>
      <c r="BK34" s="5">
        <f>AJ34</f>
        <v>0</v>
      </c>
      <c r="BL34" s="5">
        <f>AK34</f>
        <v>2519288.8083576341</v>
      </c>
      <c r="BN34" s="1" t="str">
        <f>BF34</f>
        <v xml:space="preserve">UM </v>
      </c>
      <c r="BO34" s="1">
        <f>BG34</f>
        <v>192</v>
      </c>
      <c r="BP34" s="1">
        <f>BH34</f>
        <v>0</v>
      </c>
      <c r="BQ34" s="5">
        <f t="shared" si="23"/>
        <v>0</v>
      </c>
      <c r="BR34" s="5">
        <f t="shared" si="24"/>
        <v>35657.244734984961</v>
      </c>
      <c r="BS34" s="5">
        <f t="shared" si="25"/>
        <v>0</v>
      </c>
      <c r="BT34" s="5">
        <f t="shared" si="26"/>
        <v>35657.244734984961</v>
      </c>
      <c r="BU34" s="5"/>
      <c r="BV34" s="47" t="s">
        <v>24</v>
      </c>
      <c r="BW34" s="6">
        <f t="shared" si="27"/>
        <v>192</v>
      </c>
      <c r="BX34" s="6">
        <f t="shared" si="28"/>
        <v>0</v>
      </c>
      <c r="BY34" s="5">
        <f t="shared" si="29"/>
        <v>0</v>
      </c>
      <c r="BZ34" s="5">
        <f t="shared" si="30"/>
        <v>2519288.8083576341</v>
      </c>
      <c r="CA34" s="5">
        <f t="shared" si="31"/>
        <v>0</v>
      </c>
      <c r="CB34" s="5">
        <f t="shared" si="32"/>
        <v>2519288.8083576341</v>
      </c>
      <c r="CC34" s="5">
        <f t="shared" si="33"/>
        <v>317453.94597231271</v>
      </c>
      <c r="CE34" s="1" t="s">
        <v>24</v>
      </c>
      <c r="CF34" s="1">
        <f t="shared" si="34"/>
        <v>192</v>
      </c>
      <c r="CG34" s="1">
        <f t="shared" si="35"/>
        <v>0</v>
      </c>
      <c r="CH34" s="5">
        <f t="shared" si="36"/>
        <v>0</v>
      </c>
      <c r="CI34" s="5">
        <f t="shared" si="37"/>
        <v>40798.199325629699</v>
      </c>
      <c r="CJ34" s="5">
        <f t="shared" si="38"/>
        <v>0</v>
      </c>
      <c r="CK34" s="5">
        <f t="shared" si="39"/>
        <v>40798.199325629699</v>
      </c>
      <c r="CL34" s="5">
        <f t="shared" si="40"/>
        <v>5140.9545906447402</v>
      </c>
    </row>
    <row r="35" spans="1:90" ht="15">
      <c r="A35" s="3" t="s">
        <v>25</v>
      </c>
      <c r="O35" s="1">
        <f t="shared" si="4"/>
        <v>0</v>
      </c>
      <c r="U35" s="1">
        <v>1</v>
      </c>
      <c r="AD35" s="1">
        <f t="shared" si="5"/>
        <v>1</v>
      </c>
      <c r="AG35" s="3" t="s">
        <v>25</v>
      </c>
      <c r="AI35" s="5">
        <f t="shared" si="6"/>
        <v>0</v>
      </c>
      <c r="AJ35" s="5">
        <f t="shared" si="7"/>
        <v>1500000</v>
      </c>
      <c r="AK35" s="5">
        <f t="shared" si="8"/>
        <v>1500000</v>
      </c>
      <c r="AN35" s="5">
        <f t="shared" si="9"/>
        <v>0</v>
      </c>
      <c r="AO35" s="5">
        <f t="shared" si="10"/>
        <v>1718477.1219001047</v>
      </c>
      <c r="AP35" s="5">
        <f t="shared" si="11"/>
        <v>1718477.1219001047</v>
      </c>
      <c r="AR35" s="5">
        <f t="shared" si="12"/>
        <v>-218477.12190010468</v>
      </c>
      <c r="AT35" s="5">
        <f t="shared" si="13"/>
        <v>0</v>
      </c>
      <c r="AU35" s="5">
        <f t="shared" si="14"/>
        <v>0</v>
      </c>
      <c r="AV35" s="5">
        <f t="shared" si="15"/>
        <v>24291.497975708502</v>
      </c>
      <c r="AW35" s="5">
        <f t="shared" si="16"/>
        <v>24291.497975708502</v>
      </c>
      <c r="AX35" s="5">
        <f t="shared" si="17"/>
        <v>0</v>
      </c>
      <c r="AY35" s="5">
        <f t="shared" si="18"/>
        <v>0</v>
      </c>
      <c r="AZ35" s="5">
        <f t="shared" si="19"/>
        <v>0</v>
      </c>
      <c r="BA35" s="5">
        <f t="shared" si="20"/>
        <v>27829.589018625178</v>
      </c>
      <c r="BB35" s="5">
        <f t="shared" si="21"/>
        <v>27829.589018625178</v>
      </c>
      <c r="BC35" s="5"/>
      <c r="BD35" s="5">
        <f t="shared" si="22"/>
        <v>-3538.0910429166752</v>
      </c>
      <c r="BF35" s="1" t="str">
        <f>AG35</f>
        <v>PAHUMO</v>
      </c>
      <c r="BG35" s="1">
        <f>P67</f>
        <v>0</v>
      </c>
      <c r="BH35" s="1">
        <f>AE67</f>
        <v>82</v>
      </c>
      <c r="BI35" s="5">
        <f>AH35</f>
        <v>0</v>
      </c>
      <c r="BJ35" s="5">
        <f>AI35</f>
        <v>0</v>
      </c>
      <c r="BK35" s="5">
        <f>AJ35</f>
        <v>1500000</v>
      </c>
      <c r="BL35" s="5">
        <f>AK35</f>
        <v>1500000</v>
      </c>
      <c r="BN35" s="1" t="str">
        <f>BF35</f>
        <v>PAHUMO</v>
      </c>
      <c r="BO35" s="1">
        <f>BG35</f>
        <v>0</v>
      </c>
      <c r="BP35" s="1">
        <f>BH35</f>
        <v>82</v>
      </c>
      <c r="BQ35" s="5">
        <f t="shared" si="23"/>
        <v>0</v>
      </c>
      <c r="BR35" s="5">
        <f t="shared" si="24"/>
        <v>0</v>
      </c>
      <c r="BS35" s="5">
        <f t="shared" si="25"/>
        <v>27829.589018625178</v>
      </c>
      <c r="BT35" s="5">
        <f t="shared" si="26"/>
        <v>27829.589018625178</v>
      </c>
      <c r="BU35" s="5"/>
      <c r="BV35" s="47" t="s">
        <v>25</v>
      </c>
      <c r="BW35" s="6">
        <f t="shared" si="27"/>
        <v>0</v>
      </c>
      <c r="BX35" s="6">
        <f t="shared" si="28"/>
        <v>82</v>
      </c>
      <c r="BY35" s="5">
        <f t="shared" si="29"/>
        <v>0</v>
      </c>
      <c r="BZ35" s="5">
        <f t="shared" si="30"/>
        <v>0</v>
      </c>
      <c r="CA35" s="5">
        <f t="shared" si="31"/>
        <v>1500000</v>
      </c>
      <c r="CB35" s="5">
        <f t="shared" si="32"/>
        <v>1500000</v>
      </c>
      <c r="CC35" s="5">
        <f t="shared" si="33"/>
        <v>-218477.12190010468</v>
      </c>
      <c r="CE35" s="1" t="s">
        <v>25</v>
      </c>
      <c r="CF35" s="1">
        <f t="shared" si="34"/>
        <v>0</v>
      </c>
      <c r="CG35" s="1">
        <f t="shared" si="35"/>
        <v>82</v>
      </c>
      <c r="CH35" s="5">
        <f t="shared" si="36"/>
        <v>0</v>
      </c>
      <c r="CI35" s="5">
        <f t="shared" si="37"/>
        <v>0</v>
      </c>
      <c r="CJ35" s="5">
        <f t="shared" si="38"/>
        <v>24291.497975708502</v>
      </c>
      <c r="CK35" s="5">
        <f t="shared" si="39"/>
        <v>24291.497975708502</v>
      </c>
      <c r="CL35" s="5">
        <f t="shared" si="40"/>
        <v>-3538.0910429166752</v>
      </c>
    </row>
    <row r="36" spans="1:90">
      <c r="BW36" s="6"/>
      <c r="BX36" s="6"/>
      <c r="BY36" s="5"/>
      <c r="BZ36" s="5"/>
      <c r="CA36" s="5"/>
      <c r="CB36" s="5"/>
      <c r="CC36" s="5"/>
      <c r="CH36" s="5"/>
      <c r="CI36" s="5"/>
      <c r="CJ36" s="5"/>
      <c r="CK36" s="5"/>
      <c r="CL36" s="5"/>
    </row>
    <row r="37" spans="1:90" ht="15">
      <c r="A37" s="3" t="s">
        <v>44</v>
      </c>
      <c r="B37" s="1">
        <f>SUM(B9:B35)</f>
        <v>22</v>
      </c>
      <c r="C37" s="1">
        <f t="shared" ref="C37:AD37" si="41">SUM(C9:C35)</f>
        <v>21</v>
      </c>
      <c r="D37" s="1">
        <f t="shared" si="41"/>
        <v>20</v>
      </c>
      <c r="E37" s="1">
        <f t="shared" si="41"/>
        <v>20</v>
      </c>
      <c r="F37" s="1">
        <f t="shared" si="41"/>
        <v>19</v>
      </c>
      <c r="G37" s="1">
        <f t="shared" si="41"/>
        <v>19</v>
      </c>
      <c r="H37" s="1">
        <f t="shared" si="41"/>
        <v>20</v>
      </c>
      <c r="I37" s="1">
        <f t="shared" si="41"/>
        <v>25</v>
      </c>
      <c r="J37" s="1">
        <f t="shared" si="41"/>
        <v>20</v>
      </c>
      <c r="K37" s="1">
        <f t="shared" si="41"/>
        <v>26</v>
      </c>
      <c r="L37" s="1">
        <f t="shared" si="41"/>
        <v>24</v>
      </c>
      <c r="M37" s="1">
        <f t="shared" si="41"/>
        <v>12</v>
      </c>
      <c r="N37" s="1">
        <f t="shared" si="41"/>
        <v>12</v>
      </c>
      <c r="O37" s="1">
        <f t="shared" si="41"/>
        <v>260</v>
      </c>
      <c r="T37" s="1">
        <f t="shared" si="41"/>
        <v>3</v>
      </c>
      <c r="U37" s="1">
        <f t="shared" si="41"/>
        <v>4</v>
      </c>
      <c r="V37" s="1">
        <f t="shared" si="41"/>
        <v>4</v>
      </c>
      <c r="W37" s="1">
        <f t="shared" si="41"/>
        <v>3</v>
      </c>
      <c r="X37" s="1">
        <f t="shared" si="41"/>
        <v>3</v>
      </c>
      <c r="Y37" s="1">
        <f t="shared" si="41"/>
        <v>3</v>
      </c>
      <c r="Z37" s="1">
        <f t="shared" si="41"/>
        <v>4</v>
      </c>
      <c r="AA37" s="1">
        <f t="shared" si="41"/>
        <v>4</v>
      </c>
      <c r="AB37" s="1">
        <f t="shared" si="41"/>
        <v>5</v>
      </c>
      <c r="AC37" s="1">
        <f t="shared" si="41"/>
        <v>3</v>
      </c>
      <c r="AD37" s="1">
        <f t="shared" si="41"/>
        <v>36</v>
      </c>
      <c r="AI37" s="5">
        <f>SUM(AI9:AI35)</f>
        <v>60000000</v>
      </c>
      <c r="AJ37" s="5">
        <f t="shared" ref="AJ37:BD37" si="42">SUM(AJ9:AJ35)</f>
        <v>60000000</v>
      </c>
      <c r="AK37" s="5">
        <f t="shared" si="42"/>
        <v>180000000.00000003</v>
      </c>
      <c r="AL37" s="5">
        <f t="shared" si="42"/>
        <v>0</v>
      </c>
      <c r="AM37" s="5">
        <f t="shared" si="42"/>
        <v>60000000</v>
      </c>
      <c r="AN37" s="5">
        <f t="shared" si="42"/>
        <v>60000000</v>
      </c>
      <c r="AO37" s="5">
        <f t="shared" si="42"/>
        <v>60000000</v>
      </c>
      <c r="AP37" s="5">
        <f t="shared" si="42"/>
        <v>180000000.00000003</v>
      </c>
      <c r="AQ37" s="5">
        <f t="shared" si="42"/>
        <v>0</v>
      </c>
      <c r="AR37" s="5">
        <f t="shared" si="42"/>
        <v>-7.4505805969238281E-9</v>
      </c>
      <c r="AS37" s="5">
        <f t="shared" si="42"/>
        <v>0</v>
      </c>
      <c r="AT37" s="5">
        <f t="shared" si="42"/>
        <v>971659.91902834002</v>
      </c>
      <c r="AU37" s="5">
        <f t="shared" si="42"/>
        <v>971659.91902834002</v>
      </c>
      <c r="AV37" s="5">
        <f t="shared" si="42"/>
        <v>971659.91902834014</v>
      </c>
      <c r="AW37" s="5">
        <f t="shared" si="42"/>
        <v>2914979.7570850202</v>
      </c>
      <c r="AX37" s="5">
        <f t="shared" si="42"/>
        <v>0</v>
      </c>
      <c r="AY37" s="5">
        <f t="shared" si="42"/>
        <v>971659.91902834002</v>
      </c>
      <c r="AZ37" s="5">
        <f t="shared" si="42"/>
        <v>971659.91902834014</v>
      </c>
      <c r="BA37" s="5">
        <f t="shared" si="42"/>
        <v>971659.91902834002</v>
      </c>
      <c r="BB37" s="5">
        <f t="shared" si="42"/>
        <v>2914979.7570850197</v>
      </c>
      <c r="BC37" s="5">
        <f t="shared" si="42"/>
        <v>0</v>
      </c>
      <c r="BD37" s="5">
        <f t="shared" si="42"/>
        <v>-1.1732481652870774E-10</v>
      </c>
      <c r="BG37" s="1">
        <f>SUM(BG8:BG35)</f>
        <v>5232</v>
      </c>
      <c r="BH37" s="1">
        <f>SUM(BH8:BH35)</f>
        <v>2863</v>
      </c>
      <c r="BI37" s="5">
        <f>SUM(BI8:BI35)</f>
        <v>60000000</v>
      </c>
      <c r="BJ37" s="5">
        <f>SUM(BJ8:BJ35)</f>
        <v>60000000</v>
      </c>
      <c r="BK37" s="5">
        <f>SUM(BK8:BK35)</f>
        <v>60000000</v>
      </c>
      <c r="BL37" s="5">
        <f>SUM(BL8:BL35)</f>
        <v>180000000.00000003</v>
      </c>
      <c r="BO37" s="5">
        <f>SUM(BO9:BO35)</f>
        <v>5232</v>
      </c>
      <c r="BP37" s="5">
        <f t="shared" ref="BP37:BT37" si="43">SUM(BP9:BP35)</f>
        <v>2863</v>
      </c>
      <c r="BQ37" s="5">
        <f t="shared" si="43"/>
        <v>971659.91902834002</v>
      </c>
      <c r="BR37" s="5">
        <f t="shared" si="43"/>
        <v>971659.91902834014</v>
      </c>
      <c r="BS37" s="5">
        <f t="shared" si="43"/>
        <v>971659.91902834002</v>
      </c>
      <c r="BT37" s="5">
        <f t="shared" si="43"/>
        <v>2914979.7570850197</v>
      </c>
      <c r="BU37" s="5"/>
      <c r="BV37" s="47" t="s">
        <v>53</v>
      </c>
      <c r="BW37" s="6">
        <f t="shared" si="27"/>
        <v>5232</v>
      </c>
      <c r="BX37" s="6">
        <f t="shared" si="28"/>
        <v>2863</v>
      </c>
      <c r="BY37" s="5">
        <f t="shared" si="29"/>
        <v>0</v>
      </c>
      <c r="BZ37" s="5">
        <f t="shared" si="30"/>
        <v>60000000</v>
      </c>
      <c r="CA37" s="5">
        <f t="shared" si="31"/>
        <v>60000000</v>
      </c>
      <c r="CB37" s="5">
        <f t="shared" si="32"/>
        <v>180000000.00000003</v>
      </c>
      <c r="CC37" s="5">
        <f t="shared" si="33"/>
        <v>-7.4505805969238281E-9</v>
      </c>
      <c r="CE37" s="1" t="s">
        <v>53</v>
      </c>
      <c r="CF37" s="1">
        <f t="shared" si="34"/>
        <v>5232</v>
      </c>
      <c r="CG37" s="1">
        <f t="shared" si="35"/>
        <v>2863</v>
      </c>
      <c r="CH37" s="5">
        <f t="shared" si="36"/>
        <v>971659.91902834002</v>
      </c>
      <c r="CI37" s="5">
        <f t="shared" si="37"/>
        <v>971659.91902834002</v>
      </c>
      <c r="CJ37" s="5">
        <f t="shared" si="38"/>
        <v>971659.91902834014</v>
      </c>
      <c r="CK37" s="5">
        <f t="shared" si="39"/>
        <v>2914979.7570850202</v>
      </c>
      <c r="CL37" s="5">
        <f t="shared" si="40"/>
        <v>-1.1732481652870774E-10</v>
      </c>
    </row>
    <row r="38" spans="1:90" ht="15">
      <c r="A38" s="3"/>
      <c r="Q38" s="41" t="s">
        <v>70</v>
      </c>
      <c r="R38" s="35" t="s">
        <v>79</v>
      </c>
      <c r="AF38" s="40" t="s">
        <v>70</v>
      </c>
      <c r="AG38" s="35" t="s">
        <v>79</v>
      </c>
    </row>
    <row r="39" spans="1:90" s="31" customFormat="1" ht="17">
      <c r="B39" s="31" t="s">
        <v>68</v>
      </c>
      <c r="Q39" s="41"/>
      <c r="R39" s="36"/>
      <c r="T39" s="31" t="s">
        <v>69</v>
      </c>
      <c r="AF39" s="36"/>
      <c r="AG39" s="35"/>
      <c r="BW39" s="1"/>
      <c r="BX39" s="1"/>
      <c r="BY39" s="1"/>
      <c r="BZ39" s="1"/>
      <c r="CA39" s="1"/>
      <c r="CB39" s="1"/>
      <c r="CC39" s="1"/>
    </row>
    <row r="40" spans="1:90" ht="17">
      <c r="A40" s="3"/>
      <c r="R40" s="37" t="s">
        <v>49</v>
      </c>
      <c r="AG40" s="37" t="s">
        <v>49</v>
      </c>
      <c r="BW40" s="31"/>
      <c r="BX40" s="31"/>
      <c r="BY40" s="31"/>
      <c r="BZ40" s="31"/>
      <c r="CA40" s="31"/>
      <c r="CB40" s="31"/>
      <c r="CC40" s="31"/>
    </row>
    <row r="41" spans="1:90" ht="15">
      <c r="A41" s="3" t="s">
        <v>13</v>
      </c>
      <c r="B41" s="1">
        <f>B9*B$6</f>
        <v>13</v>
      </c>
      <c r="C41" s="1">
        <f t="shared" ref="C41:AC41" si="44">C9*C$6</f>
        <v>23</v>
      </c>
      <c r="D41" s="1">
        <f t="shared" si="44"/>
        <v>45</v>
      </c>
      <c r="E41" s="1">
        <f t="shared" si="44"/>
        <v>41</v>
      </c>
      <c r="F41" s="1">
        <f t="shared" si="44"/>
        <v>21</v>
      </c>
      <c r="G41" s="1">
        <f t="shared" si="44"/>
        <v>17</v>
      </c>
      <c r="H41" s="1">
        <f t="shared" si="44"/>
        <v>20</v>
      </c>
      <c r="I41" s="1">
        <f t="shared" si="44"/>
        <v>13</v>
      </c>
      <c r="J41" s="1">
        <f t="shared" si="44"/>
        <v>22</v>
      </c>
      <c r="K41" s="1">
        <f t="shared" si="44"/>
        <v>20</v>
      </c>
      <c r="L41" s="1">
        <f t="shared" si="44"/>
        <v>13</v>
      </c>
      <c r="M41" s="1">
        <f t="shared" si="44"/>
        <v>1</v>
      </c>
      <c r="N41" s="1">
        <f t="shared" si="44"/>
        <v>1</v>
      </c>
      <c r="P41" s="1">
        <f>SUM(B41:N41)</f>
        <v>250</v>
      </c>
      <c r="Q41" s="4">
        <f>P41/$P$69</f>
        <v>4.7782874617737003E-2</v>
      </c>
      <c r="R41" s="5">
        <f>Q41*60000</f>
        <v>2866.9724770642201</v>
      </c>
      <c r="T41" s="1">
        <f t="shared" si="44"/>
        <v>60</v>
      </c>
      <c r="U41" s="1">
        <f t="shared" si="44"/>
        <v>82</v>
      </c>
      <c r="V41" s="1">
        <f t="shared" si="44"/>
        <v>94</v>
      </c>
      <c r="W41" s="1">
        <f t="shared" si="44"/>
        <v>92</v>
      </c>
      <c r="X41" s="1">
        <f t="shared" si="44"/>
        <v>82</v>
      </c>
      <c r="Y41" s="1">
        <f t="shared" si="44"/>
        <v>80</v>
      </c>
      <c r="Z41" s="1">
        <f t="shared" si="44"/>
        <v>81</v>
      </c>
      <c r="AA41" s="1">
        <f t="shared" si="44"/>
        <v>60</v>
      </c>
      <c r="AB41" s="1">
        <f t="shared" si="44"/>
        <v>82</v>
      </c>
      <c r="AC41" s="1">
        <f t="shared" si="44"/>
        <v>81</v>
      </c>
      <c r="AE41" s="1">
        <f>SUM(T41:AC41)</f>
        <v>794</v>
      </c>
      <c r="AF41" s="4">
        <f t="shared" ref="AF41:AF67" si="45">AE41/$AE$69</f>
        <v>0.27733147048550472</v>
      </c>
      <c r="AG41" s="5">
        <f>AF41*60000</f>
        <v>16639.888229130283</v>
      </c>
    </row>
    <row r="42" spans="1:90" ht="15">
      <c r="A42" s="3" t="s">
        <v>7</v>
      </c>
      <c r="B42" s="1">
        <f t="shared" ref="B42:N42" si="46">B10*B$6</f>
        <v>13</v>
      </c>
      <c r="C42" s="1">
        <f t="shared" si="46"/>
        <v>23</v>
      </c>
      <c r="D42" s="1">
        <f t="shared" si="46"/>
        <v>45</v>
      </c>
      <c r="E42" s="1">
        <f t="shared" si="46"/>
        <v>41</v>
      </c>
      <c r="F42" s="1">
        <f t="shared" si="46"/>
        <v>21</v>
      </c>
      <c r="G42" s="1">
        <f t="shared" si="46"/>
        <v>17</v>
      </c>
      <c r="H42" s="1">
        <f t="shared" si="46"/>
        <v>20</v>
      </c>
      <c r="I42" s="1">
        <f t="shared" si="46"/>
        <v>13</v>
      </c>
      <c r="J42" s="1">
        <f t="shared" si="46"/>
        <v>22</v>
      </c>
      <c r="K42" s="1">
        <f t="shared" si="46"/>
        <v>20</v>
      </c>
      <c r="L42" s="1">
        <f t="shared" si="46"/>
        <v>13</v>
      </c>
      <c r="M42" s="1">
        <f t="shared" si="46"/>
        <v>1</v>
      </c>
      <c r="N42" s="1">
        <f t="shared" si="46"/>
        <v>1</v>
      </c>
      <c r="P42" s="1">
        <f t="shared" ref="P42:P67" si="47">SUM(B42:N42)</f>
        <v>250</v>
      </c>
      <c r="Q42" s="4">
        <f t="shared" ref="Q42:Q69" si="48">P42/$P$69</f>
        <v>4.7782874617737003E-2</v>
      </c>
      <c r="R42" s="5">
        <f t="shared" ref="R42:R67" si="49">Q42*60000</f>
        <v>2866.9724770642201</v>
      </c>
      <c r="T42" s="1">
        <f t="shared" ref="T42:AC42" si="50">T10*T$6</f>
        <v>60</v>
      </c>
      <c r="U42" s="1">
        <f t="shared" si="50"/>
        <v>82</v>
      </c>
      <c r="V42" s="1">
        <f t="shared" si="50"/>
        <v>94</v>
      </c>
      <c r="W42" s="1">
        <f t="shared" si="50"/>
        <v>92</v>
      </c>
      <c r="X42" s="1">
        <f t="shared" si="50"/>
        <v>82</v>
      </c>
      <c r="Y42" s="1">
        <f t="shared" si="50"/>
        <v>80</v>
      </c>
      <c r="Z42" s="1">
        <f t="shared" si="50"/>
        <v>81</v>
      </c>
      <c r="AA42" s="1">
        <f t="shared" si="50"/>
        <v>60</v>
      </c>
      <c r="AB42" s="1">
        <f t="shared" si="50"/>
        <v>82</v>
      </c>
      <c r="AC42" s="1">
        <f t="shared" si="50"/>
        <v>81</v>
      </c>
      <c r="AE42" s="1">
        <f t="shared" ref="AE42:AE67" si="51">SUM(T42:AC42)</f>
        <v>794</v>
      </c>
      <c r="AF42" s="4">
        <f t="shared" si="45"/>
        <v>0.27733147048550472</v>
      </c>
      <c r="AG42" s="5">
        <f t="shared" ref="AG42:AG69" si="52">AF42*60000</f>
        <v>16639.888229130283</v>
      </c>
    </row>
    <row r="43" spans="1:90" ht="15">
      <c r="A43" s="3" t="s">
        <v>8</v>
      </c>
      <c r="B43" s="1">
        <f t="shared" ref="B43:N43" si="53">B11*B$6</f>
        <v>13</v>
      </c>
      <c r="C43" s="1">
        <f t="shared" si="53"/>
        <v>23</v>
      </c>
      <c r="D43" s="1">
        <f t="shared" si="53"/>
        <v>45</v>
      </c>
      <c r="E43" s="1">
        <f t="shared" si="53"/>
        <v>41</v>
      </c>
      <c r="F43" s="1">
        <f t="shared" si="53"/>
        <v>21</v>
      </c>
      <c r="G43" s="1">
        <f t="shared" si="53"/>
        <v>17</v>
      </c>
      <c r="H43" s="1">
        <f t="shared" si="53"/>
        <v>20</v>
      </c>
      <c r="I43" s="1">
        <f t="shared" si="53"/>
        <v>13</v>
      </c>
      <c r="J43" s="1">
        <f t="shared" si="53"/>
        <v>22</v>
      </c>
      <c r="K43" s="1">
        <f t="shared" si="53"/>
        <v>20</v>
      </c>
      <c r="L43" s="1">
        <f t="shared" si="53"/>
        <v>13</v>
      </c>
      <c r="M43" s="1">
        <f t="shared" si="53"/>
        <v>1</v>
      </c>
      <c r="N43" s="1">
        <f t="shared" si="53"/>
        <v>1</v>
      </c>
      <c r="P43" s="1">
        <f t="shared" si="47"/>
        <v>250</v>
      </c>
      <c r="Q43" s="4">
        <f t="shared" si="48"/>
        <v>4.7782874617737003E-2</v>
      </c>
      <c r="R43" s="5">
        <f t="shared" si="49"/>
        <v>2866.9724770642201</v>
      </c>
      <c r="T43" s="1">
        <f t="shared" ref="T43:AC43" si="54">T11*T$6</f>
        <v>60</v>
      </c>
      <c r="U43" s="1">
        <f t="shared" si="54"/>
        <v>82</v>
      </c>
      <c r="V43" s="1">
        <f t="shared" si="54"/>
        <v>94</v>
      </c>
      <c r="W43" s="1">
        <f t="shared" si="54"/>
        <v>92</v>
      </c>
      <c r="X43" s="1">
        <f t="shared" si="54"/>
        <v>82</v>
      </c>
      <c r="Y43" s="1">
        <f t="shared" si="54"/>
        <v>80</v>
      </c>
      <c r="Z43" s="1">
        <f t="shared" si="54"/>
        <v>81</v>
      </c>
      <c r="AA43" s="1">
        <f t="shared" si="54"/>
        <v>60</v>
      </c>
      <c r="AB43" s="1">
        <f t="shared" si="54"/>
        <v>82</v>
      </c>
      <c r="AC43" s="1">
        <f t="shared" si="54"/>
        <v>81</v>
      </c>
      <c r="AE43" s="1">
        <f t="shared" si="51"/>
        <v>794</v>
      </c>
      <c r="AF43" s="4">
        <f t="shared" si="45"/>
        <v>0.27733147048550472</v>
      </c>
      <c r="AG43" s="5">
        <f t="shared" si="52"/>
        <v>16639.888229130283</v>
      </c>
    </row>
    <row r="44" spans="1:90" ht="15">
      <c r="A44" s="3" t="s">
        <v>9</v>
      </c>
      <c r="B44" s="1">
        <f t="shared" ref="B44:N44" si="55">B12*B$6</f>
        <v>13</v>
      </c>
      <c r="C44" s="1">
        <f t="shared" si="55"/>
        <v>23</v>
      </c>
      <c r="D44" s="1">
        <f t="shared" si="55"/>
        <v>45</v>
      </c>
      <c r="E44" s="1">
        <f t="shared" si="55"/>
        <v>41</v>
      </c>
      <c r="F44" s="1">
        <f t="shared" si="55"/>
        <v>21</v>
      </c>
      <c r="G44" s="1">
        <f t="shared" si="55"/>
        <v>17</v>
      </c>
      <c r="H44" s="1">
        <f t="shared" si="55"/>
        <v>20</v>
      </c>
      <c r="I44" s="1">
        <f t="shared" si="55"/>
        <v>13</v>
      </c>
      <c r="J44" s="1">
        <f t="shared" si="55"/>
        <v>0</v>
      </c>
      <c r="K44" s="1">
        <f t="shared" si="55"/>
        <v>20</v>
      </c>
      <c r="L44" s="1">
        <f t="shared" si="55"/>
        <v>13</v>
      </c>
      <c r="M44" s="1">
        <f t="shared" si="55"/>
        <v>1</v>
      </c>
      <c r="N44" s="1">
        <f t="shared" si="55"/>
        <v>1</v>
      </c>
      <c r="P44" s="1">
        <f t="shared" si="47"/>
        <v>228</v>
      </c>
      <c r="Q44" s="4">
        <f t="shared" si="48"/>
        <v>4.3577981651376149E-2</v>
      </c>
      <c r="R44" s="5">
        <f t="shared" si="49"/>
        <v>2614.6788990825689</v>
      </c>
      <c r="T44" s="1">
        <f t="shared" ref="T44:AC44" si="56">T12*T$6</f>
        <v>0</v>
      </c>
      <c r="U44" s="1">
        <f t="shared" si="56"/>
        <v>0</v>
      </c>
      <c r="V44" s="1">
        <f t="shared" si="56"/>
        <v>94</v>
      </c>
      <c r="W44" s="1">
        <f t="shared" si="56"/>
        <v>0</v>
      </c>
      <c r="X44" s="1">
        <f t="shared" si="56"/>
        <v>0</v>
      </c>
      <c r="Y44" s="1">
        <f t="shared" si="56"/>
        <v>0</v>
      </c>
      <c r="Z44" s="1">
        <f t="shared" si="56"/>
        <v>0</v>
      </c>
      <c r="AA44" s="1">
        <f t="shared" si="56"/>
        <v>0</v>
      </c>
      <c r="AB44" s="1">
        <f t="shared" si="56"/>
        <v>0</v>
      </c>
      <c r="AC44" s="1">
        <f t="shared" si="56"/>
        <v>0</v>
      </c>
      <c r="AE44" s="1">
        <f t="shared" si="51"/>
        <v>94</v>
      </c>
      <c r="AF44" s="4">
        <f t="shared" si="45"/>
        <v>3.2832692979392245E-2</v>
      </c>
      <c r="AG44" s="5">
        <f t="shared" si="52"/>
        <v>1969.9615787635346</v>
      </c>
    </row>
    <row r="45" spans="1:90" ht="15">
      <c r="A45" s="3" t="s">
        <v>1</v>
      </c>
      <c r="B45" s="1">
        <f t="shared" ref="B45:N45" si="57">B13*B$6</f>
        <v>13</v>
      </c>
      <c r="C45" s="1">
        <f t="shared" si="57"/>
        <v>23</v>
      </c>
      <c r="D45" s="1">
        <f t="shared" si="57"/>
        <v>45</v>
      </c>
      <c r="E45" s="1">
        <f t="shared" si="57"/>
        <v>41</v>
      </c>
      <c r="F45" s="1">
        <f t="shared" si="57"/>
        <v>21</v>
      </c>
      <c r="G45" s="1">
        <f t="shared" si="57"/>
        <v>17</v>
      </c>
      <c r="H45" s="1">
        <f t="shared" si="57"/>
        <v>20</v>
      </c>
      <c r="I45" s="1">
        <f t="shared" si="57"/>
        <v>13</v>
      </c>
      <c r="J45" s="1">
        <f t="shared" si="57"/>
        <v>22</v>
      </c>
      <c r="K45" s="1">
        <f t="shared" si="57"/>
        <v>20</v>
      </c>
      <c r="L45" s="1">
        <f t="shared" si="57"/>
        <v>13</v>
      </c>
      <c r="M45" s="1">
        <f t="shared" si="57"/>
        <v>0</v>
      </c>
      <c r="N45" s="1">
        <f t="shared" si="57"/>
        <v>0</v>
      </c>
      <c r="P45" s="1">
        <f t="shared" si="47"/>
        <v>248</v>
      </c>
      <c r="Q45" s="4">
        <f t="shared" si="48"/>
        <v>4.7400611620795105E-2</v>
      </c>
      <c r="R45" s="5">
        <f t="shared" si="49"/>
        <v>2844.0366972477063</v>
      </c>
      <c r="T45" s="1">
        <f t="shared" ref="T45:AC45" si="58">T13*T$6</f>
        <v>0</v>
      </c>
      <c r="U45" s="1">
        <f t="shared" si="58"/>
        <v>0</v>
      </c>
      <c r="V45" s="1">
        <f t="shared" si="58"/>
        <v>0</v>
      </c>
      <c r="W45" s="1">
        <f t="shared" si="58"/>
        <v>0</v>
      </c>
      <c r="X45" s="1">
        <f t="shared" si="58"/>
        <v>0</v>
      </c>
      <c r="Y45" s="1">
        <f t="shared" si="58"/>
        <v>0</v>
      </c>
      <c r="Z45" s="1">
        <f t="shared" si="58"/>
        <v>0</v>
      </c>
      <c r="AA45" s="1">
        <f t="shared" si="58"/>
        <v>0</v>
      </c>
      <c r="AB45" s="1">
        <f t="shared" si="58"/>
        <v>0</v>
      </c>
      <c r="AC45" s="1">
        <f t="shared" si="58"/>
        <v>0</v>
      </c>
      <c r="AE45" s="1">
        <f t="shared" si="51"/>
        <v>0</v>
      </c>
      <c r="AF45" s="4">
        <f t="shared" si="45"/>
        <v>0</v>
      </c>
      <c r="AG45" s="5">
        <f t="shared" si="52"/>
        <v>0</v>
      </c>
    </row>
    <row r="46" spans="1:90" ht="15">
      <c r="A46" s="3" t="s">
        <v>2</v>
      </c>
      <c r="B46" s="1">
        <f t="shared" ref="B46:N46" si="59">B14*B$6</f>
        <v>13</v>
      </c>
      <c r="C46" s="1">
        <f t="shared" si="59"/>
        <v>23</v>
      </c>
      <c r="D46" s="1">
        <f t="shared" si="59"/>
        <v>0</v>
      </c>
      <c r="E46" s="1">
        <f t="shared" si="59"/>
        <v>0</v>
      </c>
      <c r="F46" s="1">
        <f t="shared" si="59"/>
        <v>0</v>
      </c>
      <c r="G46" s="1">
        <f t="shared" si="59"/>
        <v>0</v>
      </c>
      <c r="H46" s="1">
        <f t="shared" si="59"/>
        <v>0</v>
      </c>
      <c r="I46" s="1">
        <f t="shared" si="59"/>
        <v>13</v>
      </c>
      <c r="J46" s="1">
        <f t="shared" si="59"/>
        <v>22</v>
      </c>
      <c r="K46" s="1">
        <f t="shared" si="59"/>
        <v>20</v>
      </c>
      <c r="L46" s="1">
        <f t="shared" si="59"/>
        <v>13</v>
      </c>
      <c r="M46" s="1">
        <f t="shared" si="59"/>
        <v>0</v>
      </c>
      <c r="N46" s="1">
        <f t="shared" si="59"/>
        <v>0</v>
      </c>
      <c r="P46" s="1">
        <f t="shared" si="47"/>
        <v>104</v>
      </c>
      <c r="Q46" s="4">
        <f t="shared" si="48"/>
        <v>1.9877675840978593E-2</v>
      </c>
      <c r="R46" s="5">
        <f t="shared" si="49"/>
        <v>1192.6605504587155</v>
      </c>
      <c r="T46" s="1">
        <f t="shared" ref="T46:AC46" si="60">T14*T$6</f>
        <v>0</v>
      </c>
      <c r="U46" s="1">
        <f t="shared" si="60"/>
        <v>0</v>
      </c>
      <c r="V46" s="1">
        <f t="shared" si="60"/>
        <v>0</v>
      </c>
      <c r="W46" s="1">
        <f t="shared" si="60"/>
        <v>0</v>
      </c>
      <c r="X46" s="1">
        <f t="shared" si="60"/>
        <v>0</v>
      </c>
      <c r="Y46" s="1">
        <f t="shared" si="60"/>
        <v>0</v>
      </c>
      <c r="Z46" s="1">
        <f t="shared" si="60"/>
        <v>0</v>
      </c>
      <c r="AA46" s="1">
        <f t="shared" si="60"/>
        <v>0</v>
      </c>
      <c r="AB46" s="1">
        <f t="shared" si="60"/>
        <v>0</v>
      </c>
      <c r="AC46" s="1">
        <f t="shared" si="60"/>
        <v>0</v>
      </c>
      <c r="AE46" s="1">
        <f t="shared" si="51"/>
        <v>0</v>
      </c>
      <c r="AF46" s="4">
        <f t="shared" si="45"/>
        <v>0</v>
      </c>
      <c r="AG46" s="5">
        <f t="shared" si="52"/>
        <v>0</v>
      </c>
    </row>
    <row r="47" spans="1:90" ht="15">
      <c r="A47" s="3" t="s">
        <v>3</v>
      </c>
      <c r="B47" s="1">
        <f t="shared" ref="B47:N47" si="61">B15*B$6</f>
        <v>13</v>
      </c>
      <c r="C47" s="1">
        <f t="shared" si="61"/>
        <v>23</v>
      </c>
      <c r="D47" s="1">
        <f t="shared" si="61"/>
        <v>45</v>
      </c>
      <c r="E47" s="1">
        <f t="shared" si="61"/>
        <v>41</v>
      </c>
      <c r="F47" s="1">
        <f t="shared" si="61"/>
        <v>21</v>
      </c>
      <c r="G47" s="1">
        <f t="shared" si="61"/>
        <v>17</v>
      </c>
      <c r="H47" s="1">
        <f t="shared" si="61"/>
        <v>20</v>
      </c>
      <c r="I47" s="1">
        <f t="shared" si="61"/>
        <v>13</v>
      </c>
      <c r="J47" s="1">
        <f t="shared" si="61"/>
        <v>22</v>
      </c>
      <c r="K47" s="1">
        <f t="shared" si="61"/>
        <v>20</v>
      </c>
      <c r="L47" s="1">
        <f t="shared" si="61"/>
        <v>13</v>
      </c>
      <c r="M47" s="1">
        <f t="shared" si="61"/>
        <v>0</v>
      </c>
      <c r="N47" s="1">
        <f t="shared" si="61"/>
        <v>0</v>
      </c>
      <c r="P47" s="1">
        <f t="shared" si="47"/>
        <v>248</v>
      </c>
      <c r="Q47" s="4">
        <f t="shared" si="48"/>
        <v>4.7400611620795105E-2</v>
      </c>
      <c r="R47" s="5">
        <f t="shared" si="49"/>
        <v>2844.0366972477063</v>
      </c>
      <c r="T47" s="1">
        <f t="shared" ref="T47:AC47" si="62">T15*T$6</f>
        <v>0</v>
      </c>
      <c r="U47" s="1">
        <f t="shared" si="62"/>
        <v>0</v>
      </c>
      <c r="V47" s="1">
        <f t="shared" si="62"/>
        <v>0</v>
      </c>
      <c r="W47" s="1">
        <f t="shared" si="62"/>
        <v>0</v>
      </c>
      <c r="X47" s="1">
        <f t="shared" si="62"/>
        <v>0</v>
      </c>
      <c r="Y47" s="1">
        <f t="shared" si="62"/>
        <v>0</v>
      </c>
      <c r="Z47" s="1">
        <f t="shared" si="62"/>
        <v>0</v>
      </c>
      <c r="AA47" s="1">
        <f t="shared" si="62"/>
        <v>0</v>
      </c>
      <c r="AB47" s="1">
        <f t="shared" si="62"/>
        <v>0</v>
      </c>
      <c r="AC47" s="1">
        <f t="shared" si="62"/>
        <v>0</v>
      </c>
      <c r="AE47" s="1">
        <f t="shared" si="51"/>
        <v>0</v>
      </c>
      <c r="AF47" s="4">
        <f t="shared" si="45"/>
        <v>0</v>
      </c>
      <c r="AG47" s="5">
        <f t="shared" si="52"/>
        <v>0</v>
      </c>
    </row>
    <row r="48" spans="1:90" ht="15">
      <c r="A48" s="3" t="s">
        <v>4</v>
      </c>
      <c r="B48" s="1">
        <f t="shared" ref="B48:N48" si="63">B16*B$6</f>
        <v>13</v>
      </c>
      <c r="C48" s="1">
        <f t="shared" si="63"/>
        <v>23</v>
      </c>
      <c r="D48" s="1">
        <f t="shared" si="63"/>
        <v>45</v>
      </c>
      <c r="E48" s="1">
        <f t="shared" si="63"/>
        <v>41</v>
      </c>
      <c r="F48" s="1">
        <f t="shared" si="63"/>
        <v>21</v>
      </c>
      <c r="G48" s="1">
        <f t="shared" si="63"/>
        <v>17</v>
      </c>
      <c r="H48" s="1">
        <f t="shared" si="63"/>
        <v>20</v>
      </c>
      <c r="I48" s="1">
        <f t="shared" si="63"/>
        <v>13</v>
      </c>
      <c r="J48" s="1">
        <f t="shared" si="63"/>
        <v>22</v>
      </c>
      <c r="K48" s="1">
        <f t="shared" si="63"/>
        <v>20</v>
      </c>
      <c r="L48" s="1">
        <f t="shared" si="63"/>
        <v>13</v>
      </c>
      <c r="M48" s="1">
        <f t="shared" si="63"/>
        <v>0</v>
      </c>
      <c r="N48" s="1">
        <f t="shared" si="63"/>
        <v>0</v>
      </c>
      <c r="P48" s="1">
        <f t="shared" si="47"/>
        <v>248</v>
      </c>
      <c r="Q48" s="4">
        <f t="shared" si="48"/>
        <v>4.7400611620795105E-2</v>
      </c>
      <c r="R48" s="5">
        <f t="shared" si="49"/>
        <v>2844.0366972477063</v>
      </c>
      <c r="T48" s="1">
        <f t="shared" ref="T48:AC48" si="64">T16*T$6</f>
        <v>0</v>
      </c>
      <c r="U48" s="1">
        <f t="shared" si="64"/>
        <v>0</v>
      </c>
      <c r="V48" s="1">
        <f t="shared" si="64"/>
        <v>0</v>
      </c>
      <c r="W48" s="1">
        <f t="shared" si="64"/>
        <v>0</v>
      </c>
      <c r="X48" s="1">
        <f t="shared" si="64"/>
        <v>0</v>
      </c>
      <c r="Y48" s="1">
        <f t="shared" si="64"/>
        <v>0</v>
      </c>
      <c r="Z48" s="1">
        <f t="shared" si="64"/>
        <v>0</v>
      </c>
      <c r="AA48" s="1">
        <f t="shared" si="64"/>
        <v>0</v>
      </c>
      <c r="AB48" s="1">
        <f t="shared" si="64"/>
        <v>0</v>
      </c>
      <c r="AC48" s="1">
        <f t="shared" si="64"/>
        <v>0</v>
      </c>
      <c r="AE48" s="1">
        <f t="shared" si="51"/>
        <v>0</v>
      </c>
      <c r="AF48" s="4">
        <f t="shared" si="45"/>
        <v>0</v>
      </c>
      <c r="AG48" s="5">
        <f t="shared" si="52"/>
        <v>0</v>
      </c>
    </row>
    <row r="49" spans="1:33" ht="15">
      <c r="A49" s="3" t="s">
        <v>5</v>
      </c>
      <c r="B49" s="1">
        <f t="shared" ref="B49:N49" si="65">B17*B$6</f>
        <v>13</v>
      </c>
      <c r="C49" s="1">
        <f t="shared" si="65"/>
        <v>0</v>
      </c>
      <c r="D49" s="1">
        <f t="shared" si="65"/>
        <v>0</v>
      </c>
      <c r="E49" s="1">
        <f t="shared" si="65"/>
        <v>41</v>
      </c>
      <c r="F49" s="1">
        <f t="shared" si="65"/>
        <v>0</v>
      </c>
      <c r="G49" s="1">
        <f t="shared" si="65"/>
        <v>17</v>
      </c>
      <c r="H49" s="1">
        <f t="shared" si="65"/>
        <v>0</v>
      </c>
      <c r="I49" s="1">
        <f t="shared" si="65"/>
        <v>13</v>
      </c>
      <c r="J49" s="1">
        <f t="shared" si="65"/>
        <v>0</v>
      </c>
      <c r="K49" s="1">
        <f t="shared" si="65"/>
        <v>20</v>
      </c>
      <c r="L49" s="1">
        <f t="shared" si="65"/>
        <v>13</v>
      </c>
      <c r="M49" s="1">
        <f t="shared" si="65"/>
        <v>0</v>
      </c>
      <c r="N49" s="1">
        <f t="shared" si="65"/>
        <v>0</v>
      </c>
      <c r="P49" s="1">
        <f t="shared" si="47"/>
        <v>117</v>
      </c>
      <c r="Q49" s="4">
        <f t="shared" si="48"/>
        <v>2.2362385321100919E-2</v>
      </c>
      <c r="R49" s="5">
        <f t="shared" si="49"/>
        <v>1341.7431192660551</v>
      </c>
      <c r="T49" s="1">
        <f t="shared" ref="T49:AC49" si="66">T17*T$6</f>
        <v>0</v>
      </c>
      <c r="U49" s="1">
        <f t="shared" si="66"/>
        <v>0</v>
      </c>
      <c r="V49" s="1">
        <f t="shared" si="66"/>
        <v>0</v>
      </c>
      <c r="W49" s="1">
        <f t="shared" si="66"/>
        <v>0</v>
      </c>
      <c r="X49" s="1">
        <f t="shared" si="66"/>
        <v>0</v>
      </c>
      <c r="Y49" s="1">
        <f t="shared" si="66"/>
        <v>0</v>
      </c>
      <c r="Z49" s="1">
        <f t="shared" si="66"/>
        <v>0</v>
      </c>
      <c r="AA49" s="1">
        <f t="shared" si="66"/>
        <v>0</v>
      </c>
      <c r="AB49" s="1">
        <f t="shared" si="66"/>
        <v>0</v>
      </c>
      <c r="AC49" s="1">
        <f t="shared" si="66"/>
        <v>0</v>
      </c>
      <c r="AE49" s="1">
        <f t="shared" si="51"/>
        <v>0</v>
      </c>
      <c r="AF49" s="4">
        <f t="shared" si="45"/>
        <v>0</v>
      </c>
      <c r="AG49" s="5">
        <f t="shared" si="52"/>
        <v>0</v>
      </c>
    </row>
    <row r="50" spans="1:33" ht="15">
      <c r="A50" s="3" t="s">
        <v>10</v>
      </c>
      <c r="B50" s="1">
        <f t="shared" ref="B50:N50" si="67">B18*B$6</f>
        <v>13</v>
      </c>
      <c r="C50" s="1">
        <f t="shared" si="67"/>
        <v>23</v>
      </c>
      <c r="D50" s="1">
        <f t="shared" si="67"/>
        <v>0</v>
      </c>
      <c r="E50" s="1">
        <f t="shared" si="67"/>
        <v>0</v>
      </c>
      <c r="F50" s="1">
        <f t="shared" si="67"/>
        <v>21</v>
      </c>
      <c r="G50" s="1">
        <f t="shared" si="67"/>
        <v>17</v>
      </c>
      <c r="H50" s="1">
        <f t="shared" si="67"/>
        <v>20</v>
      </c>
      <c r="I50" s="1">
        <f t="shared" si="67"/>
        <v>13</v>
      </c>
      <c r="J50" s="1">
        <f t="shared" si="67"/>
        <v>22</v>
      </c>
      <c r="K50" s="1">
        <f t="shared" si="67"/>
        <v>20</v>
      </c>
      <c r="L50" s="1">
        <f t="shared" si="67"/>
        <v>13</v>
      </c>
      <c r="M50" s="1">
        <f t="shared" si="67"/>
        <v>0</v>
      </c>
      <c r="N50" s="1">
        <f t="shared" si="67"/>
        <v>0</v>
      </c>
      <c r="P50" s="1">
        <f t="shared" si="47"/>
        <v>162</v>
      </c>
      <c r="Q50" s="4">
        <f t="shared" si="48"/>
        <v>3.096330275229358E-2</v>
      </c>
      <c r="R50" s="5">
        <f t="shared" si="49"/>
        <v>1857.7981651376149</v>
      </c>
      <c r="T50" s="1">
        <f t="shared" ref="T50:AC50" si="68">T18*T$6</f>
        <v>0</v>
      </c>
      <c r="U50" s="1">
        <f t="shared" si="68"/>
        <v>0</v>
      </c>
      <c r="V50" s="1">
        <f t="shared" si="68"/>
        <v>0</v>
      </c>
      <c r="W50" s="1">
        <f t="shared" si="68"/>
        <v>0</v>
      </c>
      <c r="X50" s="1">
        <f t="shared" si="68"/>
        <v>0</v>
      </c>
      <c r="Y50" s="1">
        <f t="shared" si="68"/>
        <v>0</v>
      </c>
      <c r="Z50" s="1">
        <f t="shared" si="68"/>
        <v>0</v>
      </c>
      <c r="AA50" s="1">
        <f t="shared" si="68"/>
        <v>0</v>
      </c>
      <c r="AB50" s="1">
        <f t="shared" si="68"/>
        <v>0</v>
      </c>
      <c r="AC50" s="1">
        <f t="shared" si="68"/>
        <v>0</v>
      </c>
      <c r="AE50" s="1">
        <f t="shared" si="51"/>
        <v>0</v>
      </c>
      <c r="AF50" s="4">
        <f t="shared" si="45"/>
        <v>0</v>
      </c>
      <c r="AG50" s="5">
        <f t="shared" si="52"/>
        <v>0</v>
      </c>
    </row>
    <row r="51" spans="1:33">
      <c r="A51" s="8" t="s">
        <v>11</v>
      </c>
      <c r="B51" s="1">
        <f t="shared" ref="B51:N51" si="69">B19*B$6</f>
        <v>13</v>
      </c>
      <c r="C51" s="1">
        <f t="shared" si="69"/>
        <v>23</v>
      </c>
      <c r="D51" s="1">
        <f t="shared" si="69"/>
        <v>45</v>
      </c>
      <c r="E51" s="1">
        <f t="shared" si="69"/>
        <v>41</v>
      </c>
      <c r="F51" s="1">
        <f t="shared" si="69"/>
        <v>21</v>
      </c>
      <c r="G51" s="1">
        <f t="shared" si="69"/>
        <v>0</v>
      </c>
      <c r="H51" s="1">
        <f t="shared" si="69"/>
        <v>0</v>
      </c>
      <c r="I51" s="1">
        <f t="shared" si="69"/>
        <v>13</v>
      </c>
      <c r="J51" s="1">
        <f t="shared" si="69"/>
        <v>22</v>
      </c>
      <c r="K51" s="1">
        <f t="shared" si="69"/>
        <v>20</v>
      </c>
      <c r="L51" s="1">
        <f t="shared" si="69"/>
        <v>0</v>
      </c>
      <c r="M51" s="1">
        <f t="shared" si="69"/>
        <v>0</v>
      </c>
      <c r="N51" s="1">
        <f t="shared" si="69"/>
        <v>0</v>
      </c>
      <c r="P51" s="1">
        <f t="shared" si="47"/>
        <v>198</v>
      </c>
      <c r="Q51" s="4">
        <f t="shared" si="48"/>
        <v>3.7844036697247709E-2</v>
      </c>
      <c r="R51" s="5">
        <f t="shared" si="49"/>
        <v>2270.6422018348626</v>
      </c>
      <c r="T51" s="1">
        <f t="shared" ref="T51:AC51" si="70">T19*T$6</f>
        <v>0</v>
      </c>
      <c r="U51" s="1">
        <f t="shared" si="70"/>
        <v>0</v>
      </c>
      <c r="V51" s="1">
        <f t="shared" si="70"/>
        <v>0</v>
      </c>
      <c r="W51" s="1">
        <f t="shared" si="70"/>
        <v>0</v>
      </c>
      <c r="X51" s="1">
        <f t="shared" si="70"/>
        <v>0</v>
      </c>
      <c r="Y51" s="1">
        <f t="shared" si="70"/>
        <v>0</v>
      </c>
      <c r="Z51" s="1">
        <f t="shared" si="70"/>
        <v>0</v>
      </c>
      <c r="AA51" s="1">
        <f t="shared" si="70"/>
        <v>0</v>
      </c>
      <c r="AB51" s="1">
        <f t="shared" si="70"/>
        <v>0</v>
      </c>
      <c r="AC51" s="1">
        <f t="shared" si="70"/>
        <v>0</v>
      </c>
      <c r="AE51" s="1">
        <f t="shared" si="51"/>
        <v>0</v>
      </c>
      <c r="AF51" s="4">
        <f t="shared" si="45"/>
        <v>0</v>
      </c>
      <c r="AG51" s="5">
        <f t="shared" si="52"/>
        <v>0</v>
      </c>
    </row>
    <row r="52" spans="1:33" ht="15">
      <c r="A52" s="3" t="s">
        <v>6</v>
      </c>
      <c r="B52" s="1">
        <f t="shared" ref="B52:N52" si="71">B20*B$6</f>
        <v>13</v>
      </c>
      <c r="C52" s="1">
        <f t="shared" si="71"/>
        <v>23</v>
      </c>
      <c r="D52" s="1">
        <f t="shared" si="71"/>
        <v>45</v>
      </c>
      <c r="E52" s="1">
        <f t="shared" si="71"/>
        <v>41</v>
      </c>
      <c r="F52" s="1">
        <f t="shared" si="71"/>
        <v>21</v>
      </c>
      <c r="G52" s="1">
        <f t="shared" si="71"/>
        <v>17</v>
      </c>
      <c r="H52" s="1">
        <f t="shared" si="71"/>
        <v>20</v>
      </c>
      <c r="I52" s="1">
        <f t="shared" si="71"/>
        <v>13</v>
      </c>
      <c r="J52" s="1">
        <f t="shared" si="71"/>
        <v>22</v>
      </c>
      <c r="K52" s="1">
        <f t="shared" si="71"/>
        <v>20</v>
      </c>
      <c r="L52" s="1">
        <f t="shared" si="71"/>
        <v>13</v>
      </c>
      <c r="M52" s="1">
        <f t="shared" si="71"/>
        <v>1</v>
      </c>
      <c r="N52" s="1">
        <f t="shared" si="71"/>
        <v>1</v>
      </c>
      <c r="P52" s="1">
        <f t="shared" si="47"/>
        <v>250</v>
      </c>
      <c r="Q52" s="4">
        <f t="shared" si="48"/>
        <v>4.7782874617737003E-2</v>
      </c>
      <c r="R52" s="5">
        <f t="shared" si="49"/>
        <v>2866.9724770642201</v>
      </c>
      <c r="T52" s="1">
        <f t="shared" ref="T52:AC52" si="72">T20*T$6</f>
        <v>0</v>
      </c>
      <c r="U52" s="1">
        <f t="shared" si="72"/>
        <v>0</v>
      </c>
      <c r="V52" s="1">
        <f t="shared" si="72"/>
        <v>0</v>
      </c>
      <c r="W52" s="1">
        <f t="shared" si="72"/>
        <v>0</v>
      </c>
      <c r="X52" s="1">
        <f t="shared" si="72"/>
        <v>0</v>
      </c>
      <c r="Y52" s="1">
        <f t="shared" si="72"/>
        <v>0</v>
      </c>
      <c r="Z52" s="1">
        <f t="shared" si="72"/>
        <v>0</v>
      </c>
      <c r="AA52" s="1">
        <f t="shared" si="72"/>
        <v>0</v>
      </c>
      <c r="AB52" s="1">
        <f t="shared" si="72"/>
        <v>0</v>
      </c>
      <c r="AC52" s="1">
        <f t="shared" si="72"/>
        <v>0</v>
      </c>
      <c r="AE52" s="1">
        <f t="shared" si="51"/>
        <v>0</v>
      </c>
      <c r="AF52" s="4">
        <f t="shared" si="45"/>
        <v>0</v>
      </c>
      <c r="AG52" s="5">
        <f t="shared" si="52"/>
        <v>0</v>
      </c>
    </row>
    <row r="53" spans="1:33">
      <c r="A53" s="8" t="s">
        <v>12</v>
      </c>
      <c r="B53" s="1">
        <f t="shared" ref="B53:N53" si="73">B21*B$6</f>
        <v>13</v>
      </c>
      <c r="C53" s="1">
        <f t="shared" si="73"/>
        <v>23</v>
      </c>
      <c r="D53" s="1">
        <f t="shared" si="73"/>
        <v>45</v>
      </c>
      <c r="E53" s="1">
        <f t="shared" si="73"/>
        <v>41</v>
      </c>
      <c r="F53" s="1">
        <f t="shared" si="73"/>
        <v>0</v>
      </c>
      <c r="G53" s="1">
        <f t="shared" si="73"/>
        <v>0</v>
      </c>
      <c r="H53" s="1">
        <f t="shared" si="73"/>
        <v>20</v>
      </c>
      <c r="I53" s="1">
        <f t="shared" si="73"/>
        <v>13</v>
      </c>
      <c r="J53" s="1">
        <f t="shared" si="73"/>
        <v>22</v>
      </c>
      <c r="K53" s="1">
        <f t="shared" si="73"/>
        <v>20</v>
      </c>
      <c r="L53" s="1">
        <f t="shared" si="73"/>
        <v>13</v>
      </c>
      <c r="M53" s="1">
        <f t="shared" si="73"/>
        <v>0</v>
      </c>
      <c r="N53" s="1">
        <f t="shared" si="73"/>
        <v>0</v>
      </c>
      <c r="P53" s="1">
        <f t="shared" si="47"/>
        <v>210</v>
      </c>
      <c r="Q53" s="4">
        <f t="shared" si="48"/>
        <v>4.0137614678899085E-2</v>
      </c>
      <c r="R53" s="5">
        <f t="shared" si="49"/>
        <v>2408.2568807339453</v>
      </c>
      <c r="T53" s="1">
        <f t="shared" ref="T53:AC53" si="74">T21*T$6</f>
        <v>0</v>
      </c>
      <c r="U53" s="1">
        <f t="shared" si="74"/>
        <v>0</v>
      </c>
      <c r="V53" s="1">
        <f t="shared" si="74"/>
        <v>0</v>
      </c>
      <c r="W53" s="1">
        <f t="shared" si="74"/>
        <v>0</v>
      </c>
      <c r="X53" s="1">
        <f t="shared" si="74"/>
        <v>0</v>
      </c>
      <c r="Y53" s="1">
        <f t="shared" si="74"/>
        <v>0</v>
      </c>
      <c r="Z53" s="1">
        <f t="shared" si="74"/>
        <v>0</v>
      </c>
      <c r="AA53" s="1">
        <f t="shared" si="74"/>
        <v>0</v>
      </c>
      <c r="AB53" s="1">
        <f t="shared" si="74"/>
        <v>0</v>
      </c>
      <c r="AC53" s="1">
        <f t="shared" si="74"/>
        <v>0</v>
      </c>
      <c r="AE53" s="1">
        <f t="shared" si="51"/>
        <v>0</v>
      </c>
      <c r="AF53" s="4">
        <f t="shared" si="45"/>
        <v>0</v>
      </c>
      <c r="AG53" s="5">
        <f t="shared" si="52"/>
        <v>0</v>
      </c>
    </row>
    <row r="54" spans="1:33" ht="15">
      <c r="A54" s="3" t="s">
        <v>27</v>
      </c>
      <c r="B54" s="1">
        <f t="shared" ref="B54:N54" si="75">B22*B$6</f>
        <v>13</v>
      </c>
      <c r="C54" s="1">
        <f t="shared" si="75"/>
        <v>23</v>
      </c>
      <c r="D54" s="1">
        <f t="shared" si="75"/>
        <v>45</v>
      </c>
      <c r="E54" s="1">
        <f t="shared" si="75"/>
        <v>41</v>
      </c>
      <c r="F54" s="1">
        <f t="shared" si="75"/>
        <v>21</v>
      </c>
      <c r="G54" s="1">
        <f t="shared" si="75"/>
        <v>17</v>
      </c>
      <c r="H54" s="1">
        <f t="shared" si="75"/>
        <v>20</v>
      </c>
      <c r="I54" s="1">
        <f t="shared" si="75"/>
        <v>13</v>
      </c>
      <c r="J54" s="1">
        <f t="shared" si="75"/>
        <v>22</v>
      </c>
      <c r="K54" s="1">
        <f t="shared" si="75"/>
        <v>20</v>
      </c>
      <c r="L54" s="1">
        <f t="shared" si="75"/>
        <v>13</v>
      </c>
      <c r="M54" s="1">
        <f t="shared" si="75"/>
        <v>1</v>
      </c>
      <c r="N54" s="1">
        <f t="shared" si="75"/>
        <v>1</v>
      </c>
      <c r="P54" s="1">
        <f t="shared" si="47"/>
        <v>250</v>
      </c>
      <c r="Q54" s="4">
        <f t="shared" si="48"/>
        <v>4.7782874617737003E-2</v>
      </c>
      <c r="R54" s="5">
        <f t="shared" si="49"/>
        <v>2866.9724770642201</v>
      </c>
      <c r="T54" s="1">
        <f t="shared" ref="T54:AC54" si="76">T22*T$6</f>
        <v>0</v>
      </c>
      <c r="U54" s="1">
        <f t="shared" si="76"/>
        <v>0</v>
      </c>
      <c r="V54" s="1">
        <f t="shared" si="76"/>
        <v>0</v>
      </c>
      <c r="W54" s="1">
        <f t="shared" si="76"/>
        <v>0</v>
      </c>
      <c r="X54" s="1">
        <f t="shared" si="76"/>
        <v>0</v>
      </c>
      <c r="Y54" s="1">
        <f t="shared" si="76"/>
        <v>0</v>
      </c>
      <c r="Z54" s="1">
        <f t="shared" si="76"/>
        <v>81</v>
      </c>
      <c r="AA54" s="1">
        <f t="shared" si="76"/>
        <v>0</v>
      </c>
      <c r="AB54" s="1">
        <f t="shared" si="76"/>
        <v>82</v>
      </c>
      <c r="AC54" s="1">
        <f t="shared" si="76"/>
        <v>0</v>
      </c>
      <c r="AE54" s="1">
        <f t="shared" si="51"/>
        <v>163</v>
      </c>
      <c r="AF54" s="4">
        <f t="shared" si="45"/>
        <v>5.6933286762137617E-2</v>
      </c>
      <c r="AG54" s="5">
        <f t="shared" si="52"/>
        <v>3415.9972057282571</v>
      </c>
    </row>
    <row r="55" spans="1:33">
      <c r="A55" s="8" t="s">
        <v>14</v>
      </c>
      <c r="B55" s="1">
        <f t="shared" ref="B55:N55" si="77">B23*B$6</f>
        <v>13</v>
      </c>
      <c r="C55" s="1">
        <f t="shared" si="77"/>
        <v>23</v>
      </c>
      <c r="D55" s="1">
        <f t="shared" si="77"/>
        <v>45</v>
      </c>
      <c r="E55" s="1">
        <f t="shared" si="77"/>
        <v>41</v>
      </c>
      <c r="F55" s="1">
        <f t="shared" si="77"/>
        <v>21</v>
      </c>
      <c r="G55" s="1">
        <f t="shared" si="77"/>
        <v>17</v>
      </c>
      <c r="H55" s="1">
        <f t="shared" si="77"/>
        <v>20</v>
      </c>
      <c r="I55" s="1">
        <f t="shared" si="77"/>
        <v>13</v>
      </c>
      <c r="J55" s="1">
        <f t="shared" si="77"/>
        <v>22</v>
      </c>
      <c r="K55" s="1">
        <f t="shared" si="77"/>
        <v>20</v>
      </c>
      <c r="L55" s="1">
        <f t="shared" si="77"/>
        <v>13</v>
      </c>
      <c r="M55" s="1">
        <f t="shared" si="77"/>
        <v>1</v>
      </c>
      <c r="N55" s="1">
        <f t="shared" si="77"/>
        <v>1</v>
      </c>
      <c r="P55" s="1">
        <f t="shared" si="47"/>
        <v>250</v>
      </c>
      <c r="Q55" s="4">
        <f t="shared" si="48"/>
        <v>4.7782874617737003E-2</v>
      </c>
      <c r="R55" s="5">
        <f t="shared" si="49"/>
        <v>2866.9724770642201</v>
      </c>
      <c r="T55" s="1">
        <f t="shared" ref="T55:AC55" si="78">T23*T$6</f>
        <v>0</v>
      </c>
      <c r="U55" s="1">
        <f t="shared" si="78"/>
        <v>0</v>
      </c>
      <c r="V55" s="1">
        <f t="shared" si="78"/>
        <v>0</v>
      </c>
      <c r="W55" s="1">
        <f t="shared" si="78"/>
        <v>0</v>
      </c>
      <c r="X55" s="1">
        <f t="shared" si="78"/>
        <v>0</v>
      </c>
      <c r="Y55" s="1">
        <f t="shared" si="78"/>
        <v>0</v>
      </c>
      <c r="Z55" s="1">
        <f t="shared" si="78"/>
        <v>0</v>
      </c>
      <c r="AA55" s="1">
        <f t="shared" si="78"/>
        <v>0</v>
      </c>
      <c r="AB55" s="1">
        <f t="shared" si="78"/>
        <v>0</v>
      </c>
      <c r="AC55" s="1">
        <f t="shared" si="78"/>
        <v>0</v>
      </c>
      <c r="AE55" s="1">
        <f t="shared" si="51"/>
        <v>0</v>
      </c>
      <c r="AF55" s="4">
        <f t="shared" si="45"/>
        <v>0</v>
      </c>
      <c r="AG55" s="5">
        <f t="shared" si="52"/>
        <v>0</v>
      </c>
    </row>
    <row r="56" spans="1:33" ht="15">
      <c r="A56" s="3" t="s">
        <v>15</v>
      </c>
      <c r="B56" s="1">
        <f t="shared" ref="B56:N56" si="79">B24*B$6</f>
        <v>13</v>
      </c>
      <c r="C56" s="1">
        <f t="shared" si="79"/>
        <v>23</v>
      </c>
      <c r="D56" s="1">
        <f t="shared" si="79"/>
        <v>0</v>
      </c>
      <c r="E56" s="1">
        <f t="shared" si="79"/>
        <v>0</v>
      </c>
      <c r="F56" s="1">
        <f t="shared" si="79"/>
        <v>0</v>
      </c>
      <c r="G56" s="1">
        <f t="shared" si="79"/>
        <v>0</v>
      </c>
      <c r="H56" s="1">
        <f t="shared" si="79"/>
        <v>20</v>
      </c>
      <c r="I56" s="1">
        <f t="shared" si="79"/>
        <v>13</v>
      </c>
      <c r="J56" s="1">
        <f t="shared" si="79"/>
        <v>0</v>
      </c>
      <c r="K56" s="1">
        <f t="shared" si="79"/>
        <v>20</v>
      </c>
      <c r="L56" s="1">
        <f t="shared" si="79"/>
        <v>13</v>
      </c>
      <c r="M56" s="1">
        <f t="shared" si="79"/>
        <v>1</v>
      </c>
      <c r="N56" s="1">
        <f t="shared" si="79"/>
        <v>1</v>
      </c>
      <c r="P56" s="1">
        <f t="shared" si="47"/>
        <v>104</v>
      </c>
      <c r="Q56" s="4">
        <f t="shared" si="48"/>
        <v>1.9877675840978593E-2</v>
      </c>
      <c r="R56" s="5">
        <f t="shared" si="49"/>
        <v>1192.6605504587155</v>
      </c>
      <c r="T56" s="1">
        <f t="shared" ref="T56:AC56" si="80">T24*T$6</f>
        <v>0</v>
      </c>
      <c r="U56" s="1">
        <f t="shared" si="80"/>
        <v>0</v>
      </c>
      <c r="V56" s="1">
        <f t="shared" si="80"/>
        <v>0</v>
      </c>
      <c r="W56" s="1">
        <f t="shared" si="80"/>
        <v>0</v>
      </c>
      <c r="X56" s="1">
        <f t="shared" si="80"/>
        <v>0</v>
      </c>
      <c r="Y56" s="1">
        <f t="shared" si="80"/>
        <v>0</v>
      </c>
      <c r="Z56" s="1">
        <f t="shared" si="80"/>
        <v>0</v>
      </c>
      <c r="AA56" s="1">
        <f t="shared" si="80"/>
        <v>0</v>
      </c>
      <c r="AB56" s="1">
        <f t="shared" si="80"/>
        <v>0</v>
      </c>
      <c r="AC56" s="1">
        <f t="shared" si="80"/>
        <v>0</v>
      </c>
      <c r="AE56" s="1">
        <f t="shared" si="51"/>
        <v>0</v>
      </c>
      <c r="AF56" s="4">
        <f t="shared" si="45"/>
        <v>0</v>
      </c>
      <c r="AG56" s="5">
        <f t="shared" si="52"/>
        <v>0</v>
      </c>
    </row>
    <row r="57" spans="1:33">
      <c r="A57" s="8" t="s">
        <v>16</v>
      </c>
      <c r="B57" s="1">
        <f t="shared" ref="B57:N57" si="81">B25*B$6</f>
        <v>13</v>
      </c>
      <c r="C57" s="1">
        <f t="shared" si="81"/>
        <v>23</v>
      </c>
      <c r="D57" s="1">
        <f t="shared" si="81"/>
        <v>45</v>
      </c>
      <c r="E57" s="1">
        <f t="shared" si="81"/>
        <v>41</v>
      </c>
      <c r="F57" s="1">
        <f t="shared" si="81"/>
        <v>21</v>
      </c>
      <c r="G57" s="1">
        <f t="shared" si="81"/>
        <v>17</v>
      </c>
      <c r="H57" s="1">
        <f t="shared" si="81"/>
        <v>20</v>
      </c>
      <c r="I57" s="1">
        <f t="shared" si="81"/>
        <v>13</v>
      </c>
      <c r="J57" s="1">
        <f t="shared" si="81"/>
        <v>22</v>
      </c>
      <c r="K57" s="1">
        <f t="shared" si="81"/>
        <v>20</v>
      </c>
      <c r="L57" s="1">
        <f t="shared" si="81"/>
        <v>13</v>
      </c>
      <c r="M57" s="1">
        <f t="shared" si="81"/>
        <v>0</v>
      </c>
      <c r="N57" s="1">
        <f t="shared" si="81"/>
        <v>0</v>
      </c>
      <c r="P57" s="1">
        <f t="shared" si="47"/>
        <v>248</v>
      </c>
      <c r="Q57" s="4">
        <f t="shared" si="48"/>
        <v>4.7400611620795105E-2</v>
      </c>
      <c r="R57" s="5">
        <f t="shared" si="49"/>
        <v>2844.0366972477063</v>
      </c>
      <c r="T57" s="1">
        <f t="shared" ref="T57:AC57" si="82">T25*T$6</f>
        <v>0</v>
      </c>
      <c r="U57" s="1">
        <f t="shared" si="82"/>
        <v>0</v>
      </c>
      <c r="V57" s="1">
        <f t="shared" si="82"/>
        <v>0</v>
      </c>
      <c r="W57" s="1">
        <f t="shared" si="82"/>
        <v>0</v>
      </c>
      <c r="X57" s="1">
        <f t="shared" si="82"/>
        <v>0</v>
      </c>
      <c r="Y57" s="1">
        <f t="shared" si="82"/>
        <v>0</v>
      </c>
      <c r="Z57" s="1">
        <f t="shared" si="82"/>
        <v>0</v>
      </c>
      <c r="AA57" s="1">
        <f t="shared" si="82"/>
        <v>0</v>
      </c>
      <c r="AB57" s="1">
        <f t="shared" si="82"/>
        <v>0</v>
      </c>
      <c r="AC57" s="1">
        <f t="shared" si="82"/>
        <v>0</v>
      </c>
      <c r="AE57" s="1">
        <f t="shared" si="51"/>
        <v>0</v>
      </c>
      <c r="AF57" s="4">
        <f t="shared" si="45"/>
        <v>0</v>
      </c>
      <c r="AG57" s="5">
        <f t="shared" si="52"/>
        <v>0</v>
      </c>
    </row>
    <row r="58" spans="1:33" ht="15">
      <c r="A58" s="3" t="s">
        <v>17</v>
      </c>
      <c r="B58" s="1">
        <f t="shared" ref="B58:N58" si="83">B26*B$6</f>
        <v>13</v>
      </c>
      <c r="C58" s="1">
        <f t="shared" si="83"/>
        <v>23</v>
      </c>
      <c r="D58" s="1">
        <f t="shared" si="83"/>
        <v>45</v>
      </c>
      <c r="E58" s="1">
        <f t="shared" si="83"/>
        <v>41</v>
      </c>
      <c r="F58" s="1">
        <f t="shared" si="83"/>
        <v>21</v>
      </c>
      <c r="G58" s="1">
        <f t="shared" si="83"/>
        <v>17</v>
      </c>
      <c r="H58" s="1">
        <f t="shared" si="83"/>
        <v>20</v>
      </c>
      <c r="I58" s="1">
        <f t="shared" si="83"/>
        <v>13</v>
      </c>
      <c r="J58" s="1">
        <f t="shared" si="83"/>
        <v>22</v>
      </c>
      <c r="K58" s="1">
        <f t="shared" si="83"/>
        <v>20</v>
      </c>
      <c r="L58" s="1">
        <f t="shared" si="83"/>
        <v>13</v>
      </c>
      <c r="M58" s="1">
        <f t="shared" si="83"/>
        <v>0</v>
      </c>
      <c r="N58" s="1">
        <f t="shared" si="83"/>
        <v>0</v>
      </c>
      <c r="P58" s="1">
        <f t="shared" si="47"/>
        <v>248</v>
      </c>
      <c r="Q58" s="4">
        <f t="shared" si="48"/>
        <v>4.7400611620795105E-2</v>
      </c>
      <c r="R58" s="5">
        <f t="shared" si="49"/>
        <v>2844.0366972477063</v>
      </c>
      <c r="T58" s="1">
        <f t="shared" ref="T58:AC58" si="84">T26*T$6</f>
        <v>0</v>
      </c>
      <c r="U58" s="1">
        <f t="shared" si="84"/>
        <v>0</v>
      </c>
      <c r="V58" s="1">
        <f t="shared" si="84"/>
        <v>0</v>
      </c>
      <c r="W58" s="1">
        <f t="shared" si="84"/>
        <v>0</v>
      </c>
      <c r="X58" s="1">
        <f t="shared" si="84"/>
        <v>0</v>
      </c>
      <c r="Y58" s="1">
        <f t="shared" si="84"/>
        <v>0</v>
      </c>
      <c r="Z58" s="1">
        <f t="shared" si="84"/>
        <v>0</v>
      </c>
      <c r="AA58" s="1">
        <f t="shared" si="84"/>
        <v>60</v>
      </c>
      <c r="AB58" s="1">
        <f t="shared" si="84"/>
        <v>82</v>
      </c>
      <c r="AC58" s="1">
        <f t="shared" si="84"/>
        <v>0</v>
      </c>
      <c r="AE58" s="1">
        <f t="shared" si="51"/>
        <v>142</v>
      </c>
      <c r="AF58" s="4">
        <f t="shared" si="45"/>
        <v>4.9598323436954243E-2</v>
      </c>
      <c r="AG58" s="5">
        <f t="shared" si="52"/>
        <v>2975.8994062172546</v>
      </c>
    </row>
    <row r="59" spans="1:33">
      <c r="A59" s="8" t="s">
        <v>18</v>
      </c>
      <c r="B59" s="1">
        <f t="shared" ref="B59:N59" si="85">B27*B$6</f>
        <v>0</v>
      </c>
      <c r="C59" s="1">
        <f t="shared" si="85"/>
        <v>0</v>
      </c>
      <c r="D59" s="1">
        <f t="shared" si="85"/>
        <v>0</v>
      </c>
      <c r="E59" s="1">
        <f t="shared" si="85"/>
        <v>0</v>
      </c>
      <c r="F59" s="1">
        <f t="shared" si="85"/>
        <v>0</v>
      </c>
      <c r="G59" s="1">
        <f t="shared" si="85"/>
        <v>0</v>
      </c>
      <c r="H59" s="1">
        <f t="shared" si="85"/>
        <v>0</v>
      </c>
      <c r="I59" s="1">
        <f t="shared" si="85"/>
        <v>13</v>
      </c>
      <c r="J59" s="1">
        <f t="shared" si="85"/>
        <v>0</v>
      </c>
      <c r="K59" s="1">
        <f t="shared" si="85"/>
        <v>20</v>
      </c>
      <c r="L59" s="1">
        <f t="shared" si="85"/>
        <v>13</v>
      </c>
      <c r="M59" s="1">
        <f t="shared" si="85"/>
        <v>0</v>
      </c>
      <c r="N59" s="1">
        <f t="shared" si="85"/>
        <v>0</v>
      </c>
      <c r="P59" s="1">
        <f t="shared" si="47"/>
        <v>46</v>
      </c>
      <c r="Q59" s="4">
        <f t="shared" si="48"/>
        <v>8.7920489296636085E-3</v>
      </c>
      <c r="R59" s="5">
        <f t="shared" si="49"/>
        <v>527.52293577981652</v>
      </c>
      <c r="T59" s="1">
        <f t="shared" ref="T59:AC59" si="86">T27*T$6</f>
        <v>0</v>
      </c>
      <c r="U59" s="1">
        <f t="shared" si="86"/>
        <v>0</v>
      </c>
      <c r="V59" s="1">
        <f t="shared" si="86"/>
        <v>0</v>
      </c>
      <c r="W59" s="1">
        <f t="shared" si="86"/>
        <v>0</v>
      </c>
      <c r="X59" s="1">
        <f t="shared" si="86"/>
        <v>0</v>
      </c>
      <c r="Y59" s="1">
        <f t="shared" si="86"/>
        <v>0</v>
      </c>
      <c r="Z59" s="1">
        <f t="shared" si="86"/>
        <v>0</v>
      </c>
      <c r="AA59" s="1">
        <f t="shared" si="86"/>
        <v>0</v>
      </c>
      <c r="AB59" s="1">
        <f t="shared" si="86"/>
        <v>0</v>
      </c>
      <c r="AC59" s="1">
        <f t="shared" si="86"/>
        <v>0</v>
      </c>
      <c r="AE59" s="1">
        <f t="shared" si="51"/>
        <v>0</v>
      </c>
      <c r="AF59" s="4">
        <f t="shared" si="45"/>
        <v>0</v>
      </c>
      <c r="AG59" s="5">
        <f t="shared" si="52"/>
        <v>0</v>
      </c>
    </row>
    <row r="60" spans="1:33" ht="15">
      <c r="A60" s="3" t="s">
        <v>19</v>
      </c>
      <c r="B60" s="1">
        <f t="shared" ref="B60:N60" si="87">B28*B$6</f>
        <v>0</v>
      </c>
      <c r="C60" s="1">
        <f t="shared" si="87"/>
        <v>23</v>
      </c>
      <c r="D60" s="1">
        <f t="shared" si="87"/>
        <v>45</v>
      </c>
      <c r="E60" s="1">
        <f t="shared" si="87"/>
        <v>41</v>
      </c>
      <c r="F60" s="1">
        <f t="shared" si="87"/>
        <v>21</v>
      </c>
      <c r="G60" s="1">
        <f t="shared" si="87"/>
        <v>17</v>
      </c>
      <c r="H60" s="1">
        <f t="shared" si="87"/>
        <v>20</v>
      </c>
      <c r="I60" s="1">
        <f t="shared" si="87"/>
        <v>13</v>
      </c>
      <c r="J60" s="1">
        <f t="shared" si="87"/>
        <v>22</v>
      </c>
      <c r="K60" s="1">
        <f t="shared" si="87"/>
        <v>20</v>
      </c>
      <c r="L60" s="1">
        <f t="shared" si="87"/>
        <v>13</v>
      </c>
      <c r="M60" s="1">
        <f t="shared" si="87"/>
        <v>1</v>
      </c>
      <c r="N60" s="1">
        <f t="shared" si="87"/>
        <v>1</v>
      </c>
      <c r="P60" s="1">
        <f t="shared" si="47"/>
        <v>237</v>
      </c>
      <c r="Q60" s="4">
        <f t="shared" si="48"/>
        <v>4.5298165137614678E-2</v>
      </c>
      <c r="R60" s="5">
        <f t="shared" si="49"/>
        <v>2717.8899082568805</v>
      </c>
      <c r="T60" s="1">
        <f t="shared" ref="T60:AC60" si="88">T28*T$6</f>
        <v>0</v>
      </c>
      <c r="U60" s="1">
        <f t="shared" si="88"/>
        <v>0</v>
      </c>
      <c r="V60" s="1">
        <f t="shared" si="88"/>
        <v>0</v>
      </c>
      <c r="W60" s="1">
        <f t="shared" si="88"/>
        <v>0</v>
      </c>
      <c r="X60" s="1">
        <f t="shared" si="88"/>
        <v>0</v>
      </c>
      <c r="Y60" s="1">
        <f t="shared" si="88"/>
        <v>0</v>
      </c>
      <c r="Z60" s="1">
        <f t="shared" si="88"/>
        <v>0</v>
      </c>
      <c r="AA60" s="1">
        <f t="shared" si="88"/>
        <v>0</v>
      </c>
      <c r="AB60" s="1">
        <f t="shared" si="88"/>
        <v>0</v>
      </c>
      <c r="AC60" s="1">
        <f t="shared" si="88"/>
        <v>0</v>
      </c>
      <c r="AE60" s="1">
        <f t="shared" si="51"/>
        <v>0</v>
      </c>
      <c r="AF60" s="4">
        <f t="shared" si="45"/>
        <v>0</v>
      </c>
      <c r="AG60" s="5">
        <f t="shared" si="52"/>
        <v>0</v>
      </c>
    </row>
    <row r="61" spans="1:33">
      <c r="A61" s="8" t="s">
        <v>20</v>
      </c>
      <c r="B61" s="1">
        <f t="shared" ref="B61:N61" si="89">B29*B$6</f>
        <v>13</v>
      </c>
      <c r="C61" s="1">
        <f t="shared" si="89"/>
        <v>0</v>
      </c>
      <c r="D61" s="1">
        <f t="shared" si="89"/>
        <v>0</v>
      </c>
      <c r="E61" s="1">
        <f t="shared" si="89"/>
        <v>0</v>
      </c>
      <c r="F61" s="1">
        <f t="shared" si="89"/>
        <v>21</v>
      </c>
      <c r="G61" s="1">
        <f t="shared" si="89"/>
        <v>17</v>
      </c>
      <c r="H61" s="1">
        <f t="shared" si="89"/>
        <v>20</v>
      </c>
      <c r="I61" s="1">
        <f t="shared" si="89"/>
        <v>13</v>
      </c>
      <c r="J61" s="1">
        <f t="shared" si="89"/>
        <v>22</v>
      </c>
      <c r="K61" s="1">
        <f t="shared" si="89"/>
        <v>20</v>
      </c>
      <c r="L61" s="1">
        <f t="shared" si="89"/>
        <v>13</v>
      </c>
      <c r="M61" s="1">
        <f t="shared" si="89"/>
        <v>0</v>
      </c>
      <c r="N61" s="1">
        <f t="shared" si="89"/>
        <v>0</v>
      </c>
      <c r="P61" s="1">
        <f t="shared" si="47"/>
        <v>139</v>
      </c>
      <c r="Q61" s="4">
        <f t="shared" si="48"/>
        <v>2.6567278287461773E-2</v>
      </c>
      <c r="R61" s="5">
        <f t="shared" si="49"/>
        <v>1594.0366972477063</v>
      </c>
      <c r="T61" s="1">
        <f t="shared" ref="T61:AC61" si="90">T29*T$6</f>
        <v>0</v>
      </c>
      <c r="U61" s="1">
        <f t="shared" si="90"/>
        <v>0</v>
      </c>
      <c r="V61" s="1">
        <f t="shared" si="90"/>
        <v>0</v>
      </c>
      <c r="W61" s="1">
        <f t="shared" si="90"/>
        <v>0</v>
      </c>
      <c r="X61" s="1">
        <f t="shared" si="90"/>
        <v>0</v>
      </c>
      <c r="Y61" s="1">
        <f t="shared" si="90"/>
        <v>0</v>
      </c>
      <c r="Z61" s="1">
        <f t="shared" si="90"/>
        <v>0</v>
      </c>
      <c r="AA61" s="1">
        <f t="shared" si="90"/>
        <v>0</v>
      </c>
      <c r="AB61" s="1">
        <f t="shared" si="90"/>
        <v>0</v>
      </c>
      <c r="AC61" s="1">
        <f t="shared" si="90"/>
        <v>0</v>
      </c>
      <c r="AE61" s="1">
        <f t="shared" si="51"/>
        <v>0</v>
      </c>
      <c r="AF61" s="4">
        <f t="shared" si="45"/>
        <v>0</v>
      </c>
      <c r="AG61" s="5">
        <f t="shared" si="52"/>
        <v>0</v>
      </c>
    </row>
    <row r="62" spans="1:33" ht="15">
      <c r="A62" s="3" t="s">
        <v>21</v>
      </c>
      <c r="B62" s="1">
        <f t="shared" ref="B62:N62" si="91">B30*B$6</f>
        <v>13</v>
      </c>
      <c r="C62" s="1">
        <f t="shared" si="91"/>
        <v>23</v>
      </c>
      <c r="D62" s="1">
        <f t="shared" si="91"/>
        <v>45</v>
      </c>
      <c r="E62" s="1">
        <f t="shared" si="91"/>
        <v>41</v>
      </c>
      <c r="F62" s="1">
        <f t="shared" si="91"/>
        <v>21</v>
      </c>
      <c r="G62" s="1">
        <f t="shared" si="91"/>
        <v>17</v>
      </c>
      <c r="H62" s="1">
        <f t="shared" si="91"/>
        <v>20</v>
      </c>
      <c r="I62" s="1">
        <f t="shared" si="91"/>
        <v>0</v>
      </c>
      <c r="J62" s="1">
        <f t="shared" si="91"/>
        <v>22</v>
      </c>
      <c r="K62" s="1">
        <f t="shared" si="91"/>
        <v>20</v>
      </c>
      <c r="L62" s="1">
        <f t="shared" si="91"/>
        <v>13</v>
      </c>
      <c r="M62" s="1">
        <f t="shared" si="91"/>
        <v>1</v>
      </c>
      <c r="N62" s="1">
        <f t="shared" si="91"/>
        <v>1</v>
      </c>
      <c r="P62" s="1">
        <f t="shared" si="47"/>
        <v>237</v>
      </c>
      <c r="Q62" s="4">
        <f t="shared" si="48"/>
        <v>4.5298165137614678E-2</v>
      </c>
      <c r="R62" s="5">
        <f t="shared" si="49"/>
        <v>2717.8899082568805</v>
      </c>
      <c r="T62" s="1">
        <f t="shared" ref="T62:AC62" si="92">T30*T$6</f>
        <v>0</v>
      </c>
      <c r="U62" s="1">
        <f t="shared" si="92"/>
        <v>0</v>
      </c>
      <c r="V62" s="1">
        <f t="shared" si="92"/>
        <v>0</v>
      </c>
      <c r="W62" s="1">
        <f t="shared" si="92"/>
        <v>0</v>
      </c>
      <c r="X62" s="1">
        <f t="shared" si="92"/>
        <v>0</v>
      </c>
      <c r="Y62" s="1">
        <f t="shared" si="92"/>
        <v>0</v>
      </c>
      <c r="Z62" s="1">
        <f t="shared" si="92"/>
        <v>0</v>
      </c>
      <c r="AA62" s="1">
        <f t="shared" si="92"/>
        <v>0</v>
      </c>
      <c r="AB62" s="1">
        <f t="shared" si="92"/>
        <v>0</v>
      </c>
      <c r="AC62" s="1">
        <f t="shared" si="92"/>
        <v>0</v>
      </c>
      <c r="AE62" s="1">
        <f t="shared" si="51"/>
        <v>0</v>
      </c>
      <c r="AF62" s="4">
        <f t="shared" si="45"/>
        <v>0</v>
      </c>
      <c r="AG62" s="5">
        <f t="shared" si="52"/>
        <v>0</v>
      </c>
    </row>
    <row r="63" spans="1:33">
      <c r="A63" s="8" t="s">
        <v>22</v>
      </c>
      <c r="B63" s="1">
        <f t="shared" ref="B63:N63" si="93">B31*B$6</f>
        <v>0</v>
      </c>
      <c r="C63" s="1">
        <f t="shared" si="93"/>
        <v>23</v>
      </c>
      <c r="D63" s="1">
        <f t="shared" si="93"/>
        <v>45</v>
      </c>
      <c r="E63" s="1">
        <f t="shared" si="93"/>
        <v>41</v>
      </c>
      <c r="F63" s="1">
        <f t="shared" si="93"/>
        <v>0</v>
      </c>
      <c r="G63" s="1">
        <f t="shared" si="93"/>
        <v>0</v>
      </c>
      <c r="H63" s="1">
        <f t="shared" si="93"/>
        <v>0</v>
      </c>
      <c r="I63" s="1">
        <f t="shared" si="93"/>
        <v>13</v>
      </c>
      <c r="J63" s="1">
        <f t="shared" si="93"/>
        <v>22</v>
      </c>
      <c r="K63" s="1">
        <f t="shared" si="93"/>
        <v>20</v>
      </c>
      <c r="L63" s="1">
        <f t="shared" si="93"/>
        <v>13</v>
      </c>
      <c r="M63" s="1">
        <f t="shared" si="93"/>
        <v>0</v>
      </c>
      <c r="N63" s="1">
        <f t="shared" si="93"/>
        <v>0</v>
      </c>
      <c r="P63" s="1">
        <f t="shared" si="47"/>
        <v>177</v>
      </c>
      <c r="Q63" s="4">
        <f t="shared" si="48"/>
        <v>3.3830275229357797E-2</v>
      </c>
      <c r="R63" s="5">
        <f t="shared" si="49"/>
        <v>2029.8165137614678</v>
      </c>
      <c r="T63" s="1">
        <f t="shared" ref="T63:AC63" si="94">T31*T$6</f>
        <v>0</v>
      </c>
      <c r="U63" s="1">
        <f t="shared" si="94"/>
        <v>0</v>
      </c>
      <c r="V63" s="1">
        <f t="shared" si="94"/>
        <v>0</v>
      </c>
      <c r="W63" s="1">
        <f t="shared" si="94"/>
        <v>0</v>
      </c>
      <c r="X63" s="1">
        <f t="shared" si="94"/>
        <v>0</v>
      </c>
      <c r="Y63" s="1">
        <f t="shared" si="94"/>
        <v>0</v>
      </c>
      <c r="Z63" s="1">
        <f t="shared" si="94"/>
        <v>0</v>
      </c>
      <c r="AA63" s="1">
        <f t="shared" si="94"/>
        <v>0</v>
      </c>
      <c r="AB63" s="1">
        <f t="shared" si="94"/>
        <v>0</v>
      </c>
      <c r="AC63" s="1">
        <f t="shared" si="94"/>
        <v>0</v>
      </c>
      <c r="AE63" s="1">
        <f t="shared" si="51"/>
        <v>0</v>
      </c>
      <c r="AF63" s="4">
        <f t="shared" si="45"/>
        <v>0</v>
      </c>
      <c r="AG63" s="5">
        <f t="shared" si="52"/>
        <v>0</v>
      </c>
    </row>
    <row r="64" spans="1:33">
      <c r="A64" s="8" t="s">
        <v>26</v>
      </c>
      <c r="B64" s="1">
        <f t="shared" ref="B64:N64" si="95">B32*B$6</f>
        <v>13</v>
      </c>
      <c r="C64" s="1">
        <f t="shared" si="95"/>
        <v>23</v>
      </c>
      <c r="D64" s="1">
        <f t="shared" si="95"/>
        <v>45</v>
      </c>
      <c r="E64" s="1">
        <f t="shared" si="95"/>
        <v>0</v>
      </c>
      <c r="F64" s="1">
        <f t="shared" si="95"/>
        <v>0</v>
      </c>
      <c r="G64" s="1">
        <f t="shared" si="95"/>
        <v>17</v>
      </c>
      <c r="H64" s="1">
        <f t="shared" si="95"/>
        <v>0</v>
      </c>
      <c r="I64" s="1">
        <f t="shared" si="95"/>
        <v>13</v>
      </c>
      <c r="J64" s="1">
        <f t="shared" si="95"/>
        <v>0</v>
      </c>
      <c r="K64" s="1">
        <f t="shared" si="95"/>
        <v>20</v>
      </c>
      <c r="L64" s="1">
        <f t="shared" si="95"/>
        <v>13</v>
      </c>
      <c r="M64" s="1">
        <f t="shared" si="95"/>
        <v>1</v>
      </c>
      <c r="N64" s="1">
        <f t="shared" si="95"/>
        <v>1</v>
      </c>
      <c r="P64" s="1">
        <f t="shared" si="47"/>
        <v>146</v>
      </c>
      <c r="Q64" s="4">
        <f t="shared" si="48"/>
        <v>2.790519877675841E-2</v>
      </c>
      <c r="R64" s="5">
        <f t="shared" si="49"/>
        <v>1674.3119266055046</v>
      </c>
      <c r="T64" s="1">
        <f t="shared" ref="T64:AC64" si="96">T32*T$6</f>
        <v>0</v>
      </c>
      <c r="U64" s="1">
        <f t="shared" si="96"/>
        <v>0</v>
      </c>
      <c r="V64" s="1">
        <f t="shared" si="96"/>
        <v>0</v>
      </c>
      <c r="W64" s="1">
        <f t="shared" si="96"/>
        <v>0</v>
      </c>
      <c r="X64" s="1">
        <f t="shared" si="96"/>
        <v>0</v>
      </c>
      <c r="Y64" s="1">
        <f t="shared" si="96"/>
        <v>0</v>
      </c>
      <c r="Z64" s="1">
        <f t="shared" si="96"/>
        <v>0</v>
      </c>
      <c r="AA64" s="1">
        <f t="shared" si="96"/>
        <v>0</v>
      </c>
      <c r="AB64" s="1">
        <f t="shared" si="96"/>
        <v>0</v>
      </c>
      <c r="AC64" s="1">
        <f t="shared" si="96"/>
        <v>0</v>
      </c>
      <c r="AE64" s="1">
        <f t="shared" si="51"/>
        <v>0</v>
      </c>
      <c r="AF64" s="4">
        <f t="shared" si="45"/>
        <v>0</v>
      </c>
      <c r="AG64" s="5">
        <f t="shared" si="52"/>
        <v>0</v>
      </c>
    </row>
    <row r="65" spans="1:33" ht="15">
      <c r="A65" s="3" t="s">
        <v>23</v>
      </c>
      <c r="B65" s="1">
        <f t="shared" ref="B65:N65" si="97">B33*B$6</f>
        <v>0</v>
      </c>
      <c r="C65" s="1">
        <f t="shared" si="97"/>
        <v>0</v>
      </c>
      <c r="D65" s="1">
        <f t="shared" si="97"/>
        <v>45</v>
      </c>
      <c r="E65" s="1">
        <f t="shared" si="97"/>
        <v>41</v>
      </c>
      <c r="F65" s="1">
        <f t="shared" si="97"/>
        <v>21</v>
      </c>
      <c r="G65" s="1">
        <f t="shared" si="97"/>
        <v>0</v>
      </c>
      <c r="H65" s="1">
        <f t="shared" si="97"/>
        <v>20</v>
      </c>
      <c r="I65" s="1">
        <f t="shared" si="97"/>
        <v>13</v>
      </c>
      <c r="J65" s="1">
        <f t="shared" si="97"/>
        <v>22</v>
      </c>
      <c r="K65" s="1">
        <f t="shared" si="97"/>
        <v>20</v>
      </c>
      <c r="L65" s="1">
        <f t="shared" si="97"/>
        <v>13</v>
      </c>
      <c r="M65" s="1">
        <f t="shared" si="97"/>
        <v>0</v>
      </c>
      <c r="N65" s="1">
        <f t="shared" si="97"/>
        <v>0</v>
      </c>
      <c r="P65" s="1">
        <f t="shared" si="47"/>
        <v>195</v>
      </c>
      <c r="Q65" s="4">
        <f t="shared" si="48"/>
        <v>3.7270642201834861E-2</v>
      </c>
      <c r="R65" s="5">
        <f t="shared" si="49"/>
        <v>2236.2385321100915</v>
      </c>
      <c r="T65" s="1">
        <f t="shared" ref="T65:AC65" si="98">T33*T$6</f>
        <v>0</v>
      </c>
      <c r="U65" s="1">
        <f t="shared" si="98"/>
        <v>0</v>
      </c>
      <c r="V65" s="1">
        <f t="shared" si="98"/>
        <v>0</v>
      </c>
      <c r="W65" s="1">
        <f t="shared" si="98"/>
        <v>0</v>
      </c>
      <c r="X65" s="1">
        <f t="shared" si="98"/>
        <v>0</v>
      </c>
      <c r="Y65" s="1">
        <f t="shared" si="98"/>
        <v>0</v>
      </c>
      <c r="Z65" s="1">
        <f t="shared" si="98"/>
        <v>0</v>
      </c>
      <c r="AA65" s="1">
        <f t="shared" si="98"/>
        <v>0</v>
      </c>
      <c r="AB65" s="1">
        <f t="shared" si="98"/>
        <v>0</v>
      </c>
      <c r="AC65" s="1">
        <f t="shared" si="98"/>
        <v>0</v>
      </c>
      <c r="AE65" s="1">
        <f t="shared" si="51"/>
        <v>0</v>
      </c>
      <c r="AF65" s="4">
        <f t="shared" si="45"/>
        <v>0</v>
      </c>
      <c r="AG65" s="5">
        <f t="shared" si="52"/>
        <v>0</v>
      </c>
    </row>
    <row r="66" spans="1:33">
      <c r="A66" s="8" t="s">
        <v>24</v>
      </c>
      <c r="B66" s="1">
        <f t="shared" ref="B66:N66" si="99">B34*B$6</f>
        <v>13</v>
      </c>
      <c r="C66" s="1">
        <f t="shared" si="99"/>
        <v>0</v>
      </c>
      <c r="D66" s="1">
        <f t="shared" si="99"/>
        <v>45</v>
      </c>
      <c r="E66" s="1">
        <f t="shared" si="99"/>
        <v>41</v>
      </c>
      <c r="F66" s="1">
        <f t="shared" si="99"/>
        <v>21</v>
      </c>
      <c r="G66" s="1">
        <f t="shared" si="99"/>
        <v>17</v>
      </c>
      <c r="H66" s="1">
        <f t="shared" si="99"/>
        <v>20</v>
      </c>
      <c r="I66" s="1">
        <f t="shared" si="99"/>
        <v>13</v>
      </c>
      <c r="J66" s="1">
        <f t="shared" si="99"/>
        <v>0</v>
      </c>
      <c r="K66" s="1">
        <f t="shared" si="99"/>
        <v>20</v>
      </c>
      <c r="L66" s="1">
        <f t="shared" si="99"/>
        <v>0</v>
      </c>
      <c r="M66" s="1">
        <f t="shared" si="99"/>
        <v>1</v>
      </c>
      <c r="N66" s="1">
        <f t="shared" si="99"/>
        <v>1</v>
      </c>
      <c r="P66" s="1">
        <f t="shared" si="47"/>
        <v>192</v>
      </c>
      <c r="Q66" s="4">
        <f t="shared" si="48"/>
        <v>3.669724770642202E-2</v>
      </c>
      <c r="R66" s="5">
        <f t="shared" si="49"/>
        <v>2201.8348623853212</v>
      </c>
      <c r="T66" s="1">
        <f t="shared" ref="T66:AC66" si="100">T34*T$6</f>
        <v>0</v>
      </c>
      <c r="U66" s="1">
        <f t="shared" si="100"/>
        <v>0</v>
      </c>
      <c r="V66" s="1">
        <f t="shared" si="100"/>
        <v>0</v>
      </c>
      <c r="W66" s="1">
        <f t="shared" si="100"/>
        <v>0</v>
      </c>
      <c r="X66" s="1">
        <f t="shared" si="100"/>
        <v>0</v>
      </c>
      <c r="Y66" s="1">
        <f t="shared" si="100"/>
        <v>0</v>
      </c>
      <c r="Z66" s="1">
        <f t="shared" si="100"/>
        <v>0</v>
      </c>
      <c r="AA66" s="1">
        <f t="shared" si="100"/>
        <v>0</v>
      </c>
      <c r="AB66" s="1">
        <f t="shared" si="100"/>
        <v>0</v>
      </c>
      <c r="AC66" s="1">
        <f t="shared" si="100"/>
        <v>0</v>
      </c>
      <c r="AE66" s="1">
        <f t="shared" si="51"/>
        <v>0</v>
      </c>
      <c r="AF66" s="4">
        <f t="shared" si="45"/>
        <v>0</v>
      </c>
      <c r="AG66" s="5">
        <f t="shared" si="52"/>
        <v>0</v>
      </c>
    </row>
    <row r="67" spans="1:33" ht="15">
      <c r="A67" s="3" t="s">
        <v>25</v>
      </c>
      <c r="B67" s="1">
        <f t="shared" ref="B67:N67" si="101">B35*B$6</f>
        <v>0</v>
      </c>
      <c r="C67" s="1">
        <f t="shared" si="101"/>
        <v>0</v>
      </c>
      <c r="D67" s="1">
        <f t="shared" si="101"/>
        <v>0</v>
      </c>
      <c r="E67" s="1">
        <f t="shared" si="101"/>
        <v>0</v>
      </c>
      <c r="F67" s="1">
        <f t="shared" si="101"/>
        <v>0</v>
      </c>
      <c r="G67" s="1">
        <f t="shared" si="101"/>
        <v>0</v>
      </c>
      <c r="H67" s="1">
        <f t="shared" si="101"/>
        <v>0</v>
      </c>
      <c r="I67" s="1">
        <f t="shared" si="101"/>
        <v>0</v>
      </c>
      <c r="J67" s="1">
        <f t="shared" si="101"/>
        <v>0</v>
      </c>
      <c r="K67" s="1">
        <f t="shared" si="101"/>
        <v>0</v>
      </c>
      <c r="L67" s="1">
        <f t="shared" si="101"/>
        <v>0</v>
      </c>
      <c r="M67" s="1">
        <f t="shared" si="101"/>
        <v>0</v>
      </c>
      <c r="N67" s="1">
        <f t="shared" si="101"/>
        <v>0</v>
      </c>
      <c r="P67" s="1">
        <f t="shared" si="47"/>
        <v>0</v>
      </c>
      <c r="Q67" s="4"/>
      <c r="R67" s="5">
        <f t="shared" si="49"/>
        <v>0</v>
      </c>
      <c r="T67" s="1">
        <f t="shared" ref="T67:AC67" si="102">T35*T$6</f>
        <v>0</v>
      </c>
      <c r="U67" s="1">
        <f t="shared" si="102"/>
        <v>82</v>
      </c>
      <c r="V67" s="1">
        <f t="shared" si="102"/>
        <v>0</v>
      </c>
      <c r="W67" s="1">
        <f t="shared" si="102"/>
        <v>0</v>
      </c>
      <c r="X67" s="1">
        <f t="shared" si="102"/>
        <v>0</v>
      </c>
      <c r="Y67" s="1">
        <f t="shared" si="102"/>
        <v>0</v>
      </c>
      <c r="Z67" s="1">
        <f t="shared" si="102"/>
        <v>0</v>
      </c>
      <c r="AA67" s="1">
        <f t="shared" si="102"/>
        <v>0</v>
      </c>
      <c r="AB67" s="1">
        <f t="shared" si="102"/>
        <v>0</v>
      </c>
      <c r="AC67" s="1">
        <f t="shared" si="102"/>
        <v>0</v>
      </c>
      <c r="AE67" s="1">
        <f t="shared" si="51"/>
        <v>82</v>
      </c>
      <c r="AF67" s="4">
        <f t="shared" si="45"/>
        <v>2.8641285365001747E-2</v>
      </c>
      <c r="AG67" s="5">
        <f t="shared" si="52"/>
        <v>1718.4771219001047</v>
      </c>
    </row>
    <row r="68" spans="1:33">
      <c r="Q68" s="4"/>
      <c r="AF68" s="4"/>
      <c r="AG68" s="5"/>
    </row>
    <row r="69" spans="1:33">
      <c r="A69" s="1" t="s">
        <v>71</v>
      </c>
      <c r="B69" s="1">
        <f>SUM(B41:B67)</f>
        <v>286</v>
      </c>
      <c r="C69" s="1">
        <f t="shared" ref="C69:AE69" si="103">SUM(C41:C67)</f>
        <v>483</v>
      </c>
      <c r="D69" s="1">
        <f t="shared" si="103"/>
        <v>900</v>
      </c>
      <c r="E69" s="1">
        <f t="shared" si="103"/>
        <v>820</v>
      </c>
      <c r="F69" s="1">
        <f t="shared" si="103"/>
        <v>399</v>
      </c>
      <c r="G69" s="1">
        <f t="shared" si="103"/>
        <v>323</v>
      </c>
      <c r="H69" s="1">
        <f t="shared" si="103"/>
        <v>400</v>
      </c>
      <c r="I69" s="1">
        <f t="shared" si="103"/>
        <v>325</v>
      </c>
      <c r="J69" s="1">
        <f t="shared" si="103"/>
        <v>440</v>
      </c>
      <c r="K69" s="1">
        <f t="shared" si="103"/>
        <v>520</v>
      </c>
      <c r="L69" s="1">
        <f t="shared" si="103"/>
        <v>312</v>
      </c>
      <c r="M69" s="1">
        <f t="shared" si="103"/>
        <v>12</v>
      </c>
      <c r="N69" s="1">
        <f t="shared" si="103"/>
        <v>12</v>
      </c>
      <c r="O69" s="1">
        <f t="shared" si="103"/>
        <v>0</v>
      </c>
      <c r="P69" s="1">
        <f t="shared" si="103"/>
        <v>5232</v>
      </c>
      <c r="Q69" s="4">
        <f t="shared" si="48"/>
        <v>1</v>
      </c>
      <c r="R69" s="5">
        <f>SUM(R41:R67)</f>
        <v>60000</v>
      </c>
      <c r="T69" s="1">
        <f t="shared" si="103"/>
        <v>180</v>
      </c>
      <c r="U69" s="1">
        <f t="shared" si="103"/>
        <v>328</v>
      </c>
      <c r="V69" s="1">
        <f t="shared" si="103"/>
        <v>376</v>
      </c>
      <c r="W69" s="1">
        <f t="shared" si="103"/>
        <v>276</v>
      </c>
      <c r="X69" s="1">
        <f t="shared" si="103"/>
        <v>246</v>
      </c>
      <c r="Y69" s="1">
        <f t="shared" si="103"/>
        <v>240</v>
      </c>
      <c r="Z69" s="1">
        <f t="shared" si="103"/>
        <v>324</v>
      </c>
      <c r="AA69" s="1">
        <f t="shared" si="103"/>
        <v>240</v>
      </c>
      <c r="AB69" s="1">
        <f t="shared" si="103"/>
        <v>410</v>
      </c>
      <c r="AC69" s="1">
        <f t="shared" si="103"/>
        <v>243</v>
      </c>
      <c r="AE69" s="1">
        <f t="shared" si="103"/>
        <v>2863</v>
      </c>
      <c r="AF69" s="4">
        <f>AE69/$AE$69</f>
        <v>1</v>
      </c>
      <c r="AG69" s="5">
        <f t="shared" si="52"/>
        <v>60000</v>
      </c>
    </row>
    <row r="70" spans="1:33">
      <c r="A70" s="35" t="s">
        <v>72</v>
      </c>
      <c r="Q70" s="4"/>
      <c r="R70" s="5"/>
      <c r="AF70" s="4"/>
      <c r="AG70" s="5"/>
    </row>
    <row r="71" spans="1:33">
      <c r="A71" s="36"/>
      <c r="B71" s="6">
        <f>60000/(13*B69)</f>
        <v>16.137708445400754</v>
      </c>
      <c r="C71" s="6">
        <f t="shared" ref="C71:N71" si="104">60000/(13*C69)</f>
        <v>9.5556617295747728</v>
      </c>
      <c r="D71" s="6">
        <f t="shared" si="104"/>
        <v>5.1282051282051286</v>
      </c>
      <c r="E71" s="6">
        <f t="shared" si="104"/>
        <v>5.6285178236397746</v>
      </c>
      <c r="F71" s="6">
        <f t="shared" si="104"/>
        <v>11.56737998843262</v>
      </c>
      <c r="G71" s="6">
        <f t="shared" si="104"/>
        <v>14.289116456299119</v>
      </c>
      <c r="H71" s="6">
        <f t="shared" si="104"/>
        <v>11.538461538461538</v>
      </c>
      <c r="I71" s="6">
        <f t="shared" si="104"/>
        <v>14.201183431952662</v>
      </c>
      <c r="J71" s="6">
        <f t="shared" si="104"/>
        <v>10.48951048951049</v>
      </c>
      <c r="K71" s="6">
        <f t="shared" si="104"/>
        <v>8.8757396449704142</v>
      </c>
      <c r="L71" s="6">
        <f t="shared" si="104"/>
        <v>14.792899408284024</v>
      </c>
      <c r="M71" s="6">
        <f t="shared" si="104"/>
        <v>384.61538461538464</v>
      </c>
      <c r="N71" s="6">
        <f t="shared" si="104"/>
        <v>384.61538461538464</v>
      </c>
      <c r="P71" s="1">
        <f>SUM(B69:N69)</f>
        <v>5232</v>
      </c>
      <c r="AE71" s="1">
        <f>SUM(T69:AC69)</f>
        <v>2863</v>
      </c>
      <c r="AF71" s="4">
        <f>AE71/$AE$69</f>
        <v>1</v>
      </c>
    </row>
    <row r="72" spans="1:33">
      <c r="A72" s="3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Q72" s="42" t="s">
        <v>78</v>
      </c>
      <c r="R72" s="35" t="s">
        <v>77</v>
      </c>
      <c r="AF72" s="4"/>
      <c r="AG72" s="35" t="s">
        <v>82</v>
      </c>
    </row>
    <row r="73" spans="1:33" ht="13" customHeight="1">
      <c r="Q73" s="42"/>
      <c r="R73" s="35"/>
      <c r="AF73" s="45" t="s">
        <v>81</v>
      </c>
      <c r="AG73" s="35"/>
    </row>
    <row r="74" spans="1:33" ht="15">
      <c r="A74" s="3" t="s">
        <v>74</v>
      </c>
      <c r="P74" s="1" t="s">
        <v>73</v>
      </c>
      <c r="Q74" s="39" t="s">
        <v>76</v>
      </c>
      <c r="R74" s="37" t="s">
        <v>49</v>
      </c>
      <c r="T74" s="3" t="s">
        <v>75</v>
      </c>
      <c r="AE74" s="1" t="s">
        <v>73</v>
      </c>
      <c r="AF74" s="44" t="s">
        <v>80</v>
      </c>
      <c r="AG74" s="37" t="s">
        <v>49</v>
      </c>
    </row>
    <row r="75" spans="1:33" ht="15">
      <c r="A75" s="3" t="s">
        <v>13</v>
      </c>
      <c r="B75" s="4">
        <f>B41/B$69</f>
        <v>4.5454545454545456E-2</v>
      </c>
      <c r="C75" s="4">
        <f t="shared" ref="C75:N75" si="105">C41/C$69</f>
        <v>4.7619047619047616E-2</v>
      </c>
      <c r="D75" s="4">
        <f t="shared" si="105"/>
        <v>0.05</v>
      </c>
      <c r="E75" s="4">
        <f t="shared" si="105"/>
        <v>0.05</v>
      </c>
      <c r="F75" s="4">
        <f t="shared" si="105"/>
        <v>5.2631578947368418E-2</v>
      </c>
      <c r="G75" s="4">
        <f t="shared" si="105"/>
        <v>5.2631578947368418E-2</v>
      </c>
      <c r="H75" s="4">
        <f t="shared" si="105"/>
        <v>0.05</v>
      </c>
      <c r="I75" s="4">
        <f t="shared" si="105"/>
        <v>0.04</v>
      </c>
      <c r="J75" s="4">
        <f t="shared" si="105"/>
        <v>0.05</v>
      </c>
      <c r="K75" s="4">
        <f t="shared" si="105"/>
        <v>3.8461538461538464E-2</v>
      </c>
      <c r="L75" s="4">
        <f t="shared" si="105"/>
        <v>4.1666666666666664E-2</v>
      </c>
      <c r="M75" s="4">
        <f t="shared" si="105"/>
        <v>8.3333333333333329E-2</v>
      </c>
      <c r="N75" s="4">
        <f t="shared" si="105"/>
        <v>8.3333333333333329E-2</v>
      </c>
      <c r="P75" s="4">
        <f>SUM(B75:N75)</f>
        <v>0.68513162276320172</v>
      </c>
      <c r="Q75" s="4">
        <f>P75/13</f>
        <v>5.2702432520246284E-2</v>
      </c>
      <c r="R75" s="5">
        <f>Q75*60000</f>
        <v>3162.1459512147771</v>
      </c>
      <c r="T75" s="4">
        <f>T41/T$69</f>
        <v>0.33333333333333331</v>
      </c>
      <c r="U75" s="4">
        <f t="shared" ref="U75:AC75" si="106">U41/U$69</f>
        <v>0.25</v>
      </c>
      <c r="V75" s="4">
        <f t="shared" si="106"/>
        <v>0.25</v>
      </c>
      <c r="W75" s="4">
        <f t="shared" si="106"/>
        <v>0.33333333333333331</v>
      </c>
      <c r="X75" s="4">
        <f t="shared" si="106"/>
        <v>0.33333333333333331</v>
      </c>
      <c r="Y75" s="4">
        <f t="shared" si="106"/>
        <v>0.33333333333333331</v>
      </c>
      <c r="Z75" s="4">
        <f t="shared" si="106"/>
        <v>0.25</v>
      </c>
      <c r="AA75" s="4">
        <f t="shared" si="106"/>
        <v>0.25</v>
      </c>
      <c r="AB75" s="4">
        <f t="shared" si="106"/>
        <v>0.2</v>
      </c>
      <c r="AC75" s="4">
        <f t="shared" si="106"/>
        <v>0.33333333333333331</v>
      </c>
      <c r="AE75" s="4">
        <f>SUM(T75:AC75)</f>
        <v>2.8666666666666667</v>
      </c>
      <c r="AF75" s="1">
        <f>AE75/10</f>
        <v>0.28666666666666668</v>
      </c>
      <c r="AG75" s="5">
        <f>AF75*60000</f>
        <v>17200</v>
      </c>
    </row>
    <row r="76" spans="1:33" ht="15">
      <c r="A76" s="3" t="s">
        <v>7</v>
      </c>
      <c r="B76" s="4">
        <f t="shared" ref="B76:N76" si="107">B42/B$69</f>
        <v>4.5454545454545456E-2</v>
      </c>
      <c r="C76" s="4">
        <f t="shared" si="107"/>
        <v>4.7619047619047616E-2</v>
      </c>
      <c r="D76" s="4">
        <f t="shared" si="107"/>
        <v>0.05</v>
      </c>
      <c r="E76" s="4">
        <f t="shared" si="107"/>
        <v>0.05</v>
      </c>
      <c r="F76" s="4">
        <f t="shared" si="107"/>
        <v>5.2631578947368418E-2</v>
      </c>
      <c r="G76" s="4">
        <f t="shared" si="107"/>
        <v>5.2631578947368418E-2</v>
      </c>
      <c r="H76" s="4">
        <f t="shared" si="107"/>
        <v>0.05</v>
      </c>
      <c r="I76" s="4">
        <f t="shared" si="107"/>
        <v>0.04</v>
      </c>
      <c r="J76" s="4">
        <f t="shared" si="107"/>
        <v>0.05</v>
      </c>
      <c r="K76" s="4">
        <f t="shared" si="107"/>
        <v>3.8461538461538464E-2</v>
      </c>
      <c r="L76" s="4">
        <f t="shared" si="107"/>
        <v>4.1666666666666664E-2</v>
      </c>
      <c r="M76" s="4">
        <f t="shared" si="107"/>
        <v>8.3333333333333329E-2</v>
      </c>
      <c r="N76" s="4">
        <f t="shared" si="107"/>
        <v>8.3333333333333329E-2</v>
      </c>
      <c r="P76" s="4">
        <f t="shared" ref="P76:P100" si="108">SUM(B76:N76)</f>
        <v>0.68513162276320172</v>
      </c>
      <c r="Q76" s="4">
        <f t="shared" ref="Q76:Q100" si="109">P76/13</f>
        <v>5.2702432520246284E-2</v>
      </c>
      <c r="R76" s="5">
        <f t="shared" ref="R76:R100" si="110">Q76*60000</f>
        <v>3162.1459512147771</v>
      </c>
      <c r="T76" s="4">
        <f t="shared" ref="T76:AC76" si="111">T42/T$69</f>
        <v>0.33333333333333331</v>
      </c>
      <c r="U76" s="4">
        <f t="shared" si="111"/>
        <v>0.25</v>
      </c>
      <c r="V76" s="4">
        <f t="shared" si="111"/>
        <v>0.25</v>
      </c>
      <c r="W76" s="4">
        <f t="shared" si="111"/>
        <v>0.33333333333333331</v>
      </c>
      <c r="X76" s="4">
        <f t="shared" si="111"/>
        <v>0.33333333333333331</v>
      </c>
      <c r="Y76" s="4">
        <f t="shared" si="111"/>
        <v>0.33333333333333331</v>
      </c>
      <c r="Z76" s="4">
        <f t="shared" si="111"/>
        <v>0.25</v>
      </c>
      <c r="AA76" s="4">
        <f t="shared" si="111"/>
        <v>0.25</v>
      </c>
      <c r="AB76" s="4">
        <f t="shared" si="111"/>
        <v>0.2</v>
      </c>
      <c r="AC76" s="4">
        <f t="shared" si="111"/>
        <v>0.33333333333333331</v>
      </c>
      <c r="AE76" s="4">
        <f t="shared" ref="AE76:AE100" si="112">SUM(T76:AC76)</f>
        <v>2.8666666666666667</v>
      </c>
      <c r="AF76" s="1">
        <f t="shared" ref="AF76:AF101" si="113">AE76/10</f>
        <v>0.28666666666666668</v>
      </c>
      <c r="AG76" s="5">
        <f t="shared" ref="AG76:AG102" si="114">AF76*60000</f>
        <v>17200</v>
      </c>
    </row>
    <row r="77" spans="1:33" ht="15">
      <c r="A77" s="3" t="s">
        <v>8</v>
      </c>
      <c r="B77" s="4">
        <f t="shared" ref="B77:N77" si="115">B43/B$69</f>
        <v>4.5454545454545456E-2</v>
      </c>
      <c r="C77" s="4">
        <f t="shared" si="115"/>
        <v>4.7619047619047616E-2</v>
      </c>
      <c r="D77" s="4">
        <f t="shared" si="115"/>
        <v>0.05</v>
      </c>
      <c r="E77" s="4">
        <f t="shared" si="115"/>
        <v>0.05</v>
      </c>
      <c r="F77" s="4">
        <f t="shared" si="115"/>
        <v>5.2631578947368418E-2</v>
      </c>
      <c r="G77" s="4">
        <f t="shared" si="115"/>
        <v>5.2631578947368418E-2</v>
      </c>
      <c r="H77" s="4">
        <f t="shared" si="115"/>
        <v>0.05</v>
      </c>
      <c r="I77" s="4">
        <f t="shared" si="115"/>
        <v>0.04</v>
      </c>
      <c r="J77" s="4">
        <f t="shared" si="115"/>
        <v>0.05</v>
      </c>
      <c r="K77" s="4">
        <f t="shared" si="115"/>
        <v>3.8461538461538464E-2</v>
      </c>
      <c r="L77" s="4">
        <f t="shared" si="115"/>
        <v>4.1666666666666664E-2</v>
      </c>
      <c r="M77" s="4">
        <f t="shared" si="115"/>
        <v>8.3333333333333329E-2</v>
      </c>
      <c r="N77" s="4">
        <f t="shared" si="115"/>
        <v>8.3333333333333329E-2</v>
      </c>
      <c r="P77" s="4">
        <f t="shared" si="108"/>
        <v>0.68513162276320172</v>
      </c>
      <c r="Q77" s="4">
        <f t="shared" si="109"/>
        <v>5.2702432520246284E-2</v>
      </c>
      <c r="R77" s="5">
        <f t="shared" si="110"/>
        <v>3162.1459512147771</v>
      </c>
      <c r="T77" s="4">
        <f t="shared" ref="T77:AC77" si="116">T43/T$69</f>
        <v>0.33333333333333331</v>
      </c>
      <c r="U77" s="4">
        <f t="shared" si="116"/>
        <v>0.25</v>
      </c>
      <c r="V77" s="4">
        <f t="shared" si="116"/>
        <v>0.25</v>
      </c>
      <c r="W77" s="4">
        <f t="shared" si="116"/>
        <v>0.33333333333333331</v>
      </c>
      <c r="X77" s="4">
        <f t="shared" si="116"/>
        <v>0.33333333333333331</v>
      </c>
      <c r="Y77" s="4">
        <f t="shared" si="116"/>
        <v>0.33333333333333331</v>
      </c>
      <c r="Z77" s="4">
        <f t="shared" si="116"/>
        <v>0.25</v>
      </c>
      <c r="AA77" s="4">
        <f t="shared" si="116"/>
        <v>0.25</v>
      </c>
      <c r="AB77" s="4">
        <f t="shared" si="116"/>
        <v>0.2</v>
      </c>
      <c r="AC77" s="4">
        <f t="shared" si="116"/>
        <v>0.33333333333333331</v>
      </c>
      <c r="AE77" s="4">
        <f t="shared" si="112"/>
        <v>2.8666666666666667</v>
      </c>
      <c r="AF77" s="1">
        <f t="shared" si="113"/>
        <v>0.28666666666666668</v>
      </c>
      <c r="AG77" s="5">
        <f t="shared" si="114"/>
        <v>17200</v>
      </c>
    </row>
    <row r="78" spans="1:33" ht="15">
      <c r="A78" s="3" t="s">
        <v>9</v>
      </c>
      <c r="B78" s="4">
        <f t="shared" ref="B78:N78" si="117">B44/B$69</f>
        <v>4.5454545454545456E-2</v>
      </c>
      <c r="C78" s="4">
        <f t="shared" si="117"/>
        <v>4.7619047619047616E-2</v>
      </c>
      <c r="D78" s="4">
        <f t="shared" si="117"/>
        <v>0.05</v>
      </c>
      <c r="E78" s="4">
        <f t="shared" si="117"/>
        <v>0.05</v>
      </c>
      <c r="F78" s="4">
        <f t="shared" si="117"/>
        <v>5.2631578947368418E-2</v>
      </c>
      <c r="G78" s="4">
        <f t="shared" si="117"/>
        <v>5.2631578947368418E-2</v>
      </c>
      <c r="H78" s="4">
        <f t="shared" si="117"/>
        <v>0.05</v>
      </c>
      <c r="I78" s="4">
        <f t="shared" si="117"/>
        <v>0.04</v>
      </c>
      <c r="J78" s="4">
        <f t="shared" si="117"/>
        <v>0</v>
      </c>
      <c r="K78" s="4">
        <f t="shared" si="117"/>
        <v>3.8461538461538464E-2</v>
      </c>
      <c r="L78" s="4">
        <f t="shared" si="117"/>
        <v>4.1666666666666664E-2</v>
      </c>
      <c r="M78" s="4">
        <f t="shared" si="117"/>
        <v>8.3333333333333329E-2</v>
      </c>
      <c r="N78" s="4">
        <f t="shared" si="117"/>
        <v>8.3333333333333329E-2</v>
      </c>
      <c r="P78" s="4">
        <f t="shared" si="108"/>
        <v>0.63513162276320168</v>
      </c>
      <c r="Q78" s="4">
        <f t="shared" si="109"/>
        <v>4.8856278674092438E-2</v>
      </c>
      <c r="R78" s="5">
        <f t="shared" si="110"/>
        <v>2931.3767204455462</v>
      </c>
      <c r="T78" s="4">
        <f t="shared" ref="T78:AC78" si="118">T44/T$69</f>
        <v>0</v>
      </c>
      <c r="U78" s="4">
        <f t="shared" si="118"/>
        <v>0</v>
      </c>
      <c r="V78" s="4">
        <f t="shared" si="118"/>
        <v>0.25</v>
      </c>
      <c r="W78" s="4">
        <f t="shared" si="118"/>
        <v>0</v>
      </c>
      <c r="X78" s="4">
        <f t="shared" si="118"/>
        <v>0</v>
      </c>
      <c r="Y78" s="4">
        <f t="shared" si="118"/>
        <v>0</v>
      </c>
      <c r="Z78" s="4">
        <f t="shared" si="118"/>
        <v>0</v>
      </c>
      <c r="AA78" s="4">
        <f t="shared" si="118"/>
        <v>0</v>
      </c>
      <c r="AB78" s="4">
        <f t="shared" si="118"/>
        <v>0</v>
      </c>
      <c r="AC78" s="4">
        <f t="shared" si="118"/>
        <v>0</v>
      </c>
      <c r="AE78" s="4">
        <f t="shared" si="112"/>
        <v>0.25</v>
      </c>
      <c r="AF78" s="1">
        <f t="shared" si="113"/>
        <v>2.5000000000000001E-2</v>
      </c>
      <c r="AG78" s="5">
        <f t="shared" si="114"/>
        <v>1500</v>
      </c>
    </row>
    <row r="79" spans="1:33" ht="15">
      <c r="A79" s="3" t="s">
        <v>1</v>
      </c>
      <c r="B79" s="4">
        <f t="shared" ref="B79:N79" si="119">B45/B$69</f>
        <v>4.5454545454545456E-2</v>
      </c>
      <c r="C79" s="4">
        <f t="shared" si="119"/>
        <v>4.7619047619047616E-2</v>
      </c>
      <c r="D79" s="4">
        <f t="shared" si="119"/>
        <v>0.05</v>
      </c>
      <c r="E79" s="4">
        <f t="shared" si="119"/>
        <v>0.05</v>
      </c>
      <c r="F79" s="4">
        <f t="shared" si="119"/>
        <v>5.2631578947368418E-2</v>
      </c>
      <c r="G79" s="4">
        <f t="shared" si="119"/>
        <v>5.2631578947368418E-2</v>
      </c>
      <c r="H79" s="4">
        <f t="shared" si="119"/>
        <v>0.05</v>
      </c>
      <c r="I79" s="4">
        <f t="shared" si="119"/>
        <v>0.04</v>
      </c>
      <c r="J79" s="4">
        <f t="shared" si="119"/>
        <v>0.05</v>
      </c>
      <c r="K79" s="4">
        <f t="shared" si="119"/>
        <v>3.8461538461538464E-2</v>
      </c>
      <c r="L79" s="4">
        <f t="shared" si="119"/>
        <v>4.1666666666666664E-2</v>
      </c>
      <c r="M79" s="4">
        <f t="shared" si="119"/>
        <v>0</v>
      </c>
      <c r="N79" s="4">
        <f t="shared" si="119"/>
        <v>0</v>
      </c>
      <c r="P79" s="4">
        <f t="shared" si="108"/>
        <v>0.51846495609653498</v>
      </c>
      <c r="Q79" s="4">
        <f t="shared" si="109"/>
        <v>3.988191969973346E-2</v>
      </c>
      <c r="R79" s="5">
        <f t="shared" si="110"/>
        <v>2392.9151819840076</v>
      </c>
      <c r="T79" s="4">
        <f t="shared" ref="T79:AC79" si="120">T45/T$69</f>
        <v>0</v>
      </c>
      <c r="U79" s="4">
        <f t="shared" si="120"/>
        <v>0</v>
      </c>
      <c r="V79" s="4">
        <f t="shared" si="120"/>
        <v>0</v>
      </c>
      <c r="W79" s="4">
        <f t="shared" si="120"/>
        <v>0</v>
      </c>
      <c r="X79" s="4">
        <f t="shared" si="120"/>
        <v>0</v>
      </c>
      <c r="Y79" s="4">
        <f t="shared" si="120"/>
        <v>0</v>
      </c>
      <c r="Z79" s="4">
        <f t="shared" si="120"/>
        <v>0</v>
      </c>
      <c r="AA79" s="4">
        <f t="shared" si="120"/>
        <v>0</v>
      </c>
      <c r="AB79" s="4">
        <f t="shared" si="120"/>
        <v>0</v>
      </c>
      <c r="AC79" s="4">
        <f t="shared" si="120"/>
        <v>0</v>
      </c>
      <c r="AE79" s="4">
        <f t="shared" si="112"/>
        <v>0</v>
      </c>
      <c r="AF79" s="1">
        <f t="shared" si="113"/>
        <v>0</v>
      </c>
      <c r="AG79" s="5">
        <f t="shared" si="114"/>
        <v>0</v>
      </c>
    </row>
    <row r="80" spans="1:33" ht="15">
      <c r="A80" s="3" t="s">
        <v>2</v>
      </c>
      <c r="B80" s="4">
        <f t="shared" ref="B80:N80" si="121">B46/B$69</f>
        <v>4.5454545454545456E-2</v>
      </c>
      <c r="C80" s="4">
        <f t="shared" si="121"/>
        <v>4.7619047619047616E-2</v>
      </c>
      <c r="D80" s="4">
        <f t="shared" si="121"/>
        <v>0</v>
      </c>
      <c r="E80" s="4">
        <f t="shared" si="121"/>
        <v>0</v>
      </c>
      <c r="F80" s="4">
        <f t="shared" si="121"/>
        <v>0</v>
      </c>
      <c r="G80" s="4">
        <f t="shared" si="121"/>
        <v>0</v>
      </c>
      <c r="H80" s="4">
        <f t="shared" si="121"/>
        <v>0</v>
      </c>
      <c r="I80" s="4">
        <f t="shared" si="121"/>
        <v>0.04</v>
      </c>
      <c r="J80" s="4">
        <f t="shared" si="121"/>
        <v>0.05</v>
      </c>
      <c r="K80" s="4">
        <f t="shared" si="121"/>
        <v>3.8461538461538464E-2</v>
      </c>
      <c r="L80" s="4">
        <f t="shared" si="121"/>
        <v>4.1666666666666664E-2</v>
      </c>
      <c r="M80" s="4">
        <f t="shared" si="121"/>
        <v>0</v>
      </c>
      <c r="N80" s="4">
        <f t="shared" si="121"/>
        <v>0</v>
      </c>
      <c r="P80" s="4">
        <f t="shared" si="108"/>
        <v>0.26320179820179818</v>
      </c>
      <c r="Q80" s="4">
        <f t="shared" si="109"/>
        <v>2.0246292169369091E-2</v>
      </c>
      <c r="R80" s="5">
        <f t="shared" si="110"/>
        <v>1214.7775301621455</v>
      </c>
      <c r="T80" s="4">
        <f t="shared" ref="T80:AC80" si="122">T46/T$69</f>
        <v>0</v>
      </c>
      <c r="U80" s="4">
        <f t="shared" si="122"/>
        <v>0</v>
      </c>
      <c r="V80" s="4">
        <f t="shared" si="122"/>
        <v>0</v>
      </c>
      <c r="W80" s="4">
        <f t="shared" si="122"/>
        <v>0</v>
      </c>
      <c r="X80" s="4">
        <f t="shared" si="122"/>
        <v>0</v>
      </c>
      <c r="Y80" s="4">
        <f t="shared" si="122"/>
        <v>0</v>
      </c>
      <c r="Z80" s="4">
        <f t="shared" si="122"/>
        <v>0</v>
      </c>
      <c r="AA80" s="4">
        <f t="shared" si="122"/>
        <v>0</v>
      </c>
      <c r="AB80" s="4">
        <f t="shared" si="122"/>
        <v>0</v>
      </c>
      <c r="AC80" s="4">
        <f t="shared" si="122"/>
        <v>0</v>
      </c>
      <c r="AE80" s="4">
        <f t="shared" si="112"/>
        <v>0</v>
      </c>
      <c r="AF80" s="1">
        <f t="shared" si="113"/>
        <v>0</v>
      </c>
      <c r="AG80" s="5">
        <f t="shared" si="114"/>
        <v>0</v>
      </c>
    </row>
    <row r="81" spans="1:33" ht="15">
      <c r="A81" s="3" t="s">
        <v>3</v>
      </c>
      <c r="B81" s="4">
        <f t="shared" ref="B81:N81" si="123">B47/B$69</f>
        <v>4.5454545454545456E-2</v>
      </c>
      <c r="C81" s="4">
        <f t="shared" si="123"/>
        <v>4.7619047619047616E-2</v>
      </c>
      <c r="D81" s="4">
        <f t="shared" si="123"/>
        <v>0.05</v>
      </c>
      <c r="E81" s="4">
        <f t="shared" si="123"/>
        <v>0.05</v>
      </c>
      <c r="F81" s="4">
        <f t="shared" si="123"/>
        <v>5.2631578947368418E-2</v>
      </c>
      <c r="G81" s="4">
        <f t="shared" si="123"/>
        <v>5.2631578947368418E-2</v>
      </c>
      <c r="H81" s="4">
        <f t="shared" si="123"/>
        <v>0.05</v>
      </c>
      <c r="I81" s="4">
        <f t="shared" si="123"/>
        <v>0.04</v>
      </c>
      <c r="J81" s="4">
        <f t="shared" si="123"/>
        <v>0.05</v>
      </c>
      <c r="K81" s="4">
        <f t="shared" si="123"/>
        <v>3.8461538461538464E-2</v>
      </c>
      <c r="L81" s="4">
        <f t="shared" si="123"/>
        <v>4.1666666666666664E-2</v>
      </c>
      <c r="M81" s="4">
        <f t="shared" si="123"/>
        <v>0</v>
      </c>
      <c r="N81" s="4">
        <f t="shared" si="123"/>
        <v>0</v>
      </c>
      <c r="P81" s="4">
        <f t="shared" si="108"/>
        <v>0.51846495609653498</v>
      </c>
      <c r="Q81" s="4">
        <f t="shared" si="109"/>
        <v>3.988191969973346E-2</v>
      </c>
      <c r="R81" s="5">
        <f t="shared" si="110"/>
        <v>2392.9151819840076</v>
      </c>
      <c r="T81" s="4">
        <f t="shared" ref="T81:AC81" si="124">T47/T$69</f>
        <v>0</v>
      </c>
      <c r="U81" s="4">
        <f t="shared" si="124"/>
        <v>0</v>
      </c>
      <c r="V81" s="4">
        <f t="shared" si="124"/>
        <v>0</v>
      </c>
      <c r="W81" s="4">
        <f t="shared" si="124"/>
        <v>0</v>
      </c>
      <c r="X81" s="4">
        <f t="shared" si="124"/>
        <v>0</v>
      </c>
      <c r="Y81" s="4">
        <f t="shared" si="124"/>
        <v>0</v>
      </c>
      <c r="Z81" s="4">
        <f t="shared" si="124"/>
        <v>0</v>
      </c>
      <c r="AA81" s="4">
        <f t="shared" si="124"/>
        <v>0</v>
      </c>
      <c r="AB81" s="4">
        <f t="shared" si="124"/>
        <v>0</v>
      </c>
      <c r="AC81" s="4">
        <f t="shared" si="124"/>
        <v>0</v>
      </c>
      <c r="AE81" s="4">
        <f t="shared" si="112"/>
        <v>0</v>
      </c>
      <c r="AF81" s="1">
        <f t="shared" si="113"/>
        <v>0</v>
      </c>
      <c r="AG81" s="5">
        <f t="shared" si="114"/>
        <v>0</v>
      </c>
    </row>
    <row r="82" spans="1:33" ht="15">
      <c r="A82" s="3" t="s">
        <v>4</v>
      </c>
      <c r="B82" s="4">
        <f t="shared" ref="B82:N82" si="125">B48/B$69</f>
        <v>4.5454545454545456E-2</v>
      </c>
      <c r="C82" s="4">
        <f t="shared" si="125"/>
        <v>4.7619047619047616E-2</v>
      </c>
      <c r="D82" s="4">
        <f t="shared" si="125"/>
        <v>0.05</v>
      </c>
      <c r="E82" s="4">
        <f t="shared" si="125"/>
        <v>0.05</v>
      </c>
      <c r="F82" s="4">
        <f t="shared" si="125"/>
        <v>5.2631578947368418E-2</v>
      </c>
      <c r="G82" s="4">
        <f t="shared" si="125"/>
        <v>5.2631578947368418E-2</v>
      </c>
      <c r="H82" s="4">
        <f t="shared" si="125"/>
        <v>0.05</v>
      </c>
      <c r="I82" s="4">
        <f t="shared" si="125"/>
        <v>0.04</v>
      </c>
      <c r="J82" s="4">
        <f t="shared" si="125"/>
        <v>0.05</v>
      </c>
      <c r="K82" s="4">
        <f t="shared" si="125"/>
        <v>3.8461538461538464E-2</v>
      </c>
      <c r="L82" s="4">
        <f t="shared" si="125"/>
        <v>4.1666666666666664E-2</v>
      </c>
      <c r="M82" s="4">
        <f t="shared" si="125"/>
        <v>0</v>
      </c>
      <c r="N82" s="4">
        <f t="shared" si="125"/>
        <v>0</v>
      </c>
      <c r="P82" s="4">
        <f t="shared" si="108"/>
        <v>0.51846495609653498</v>
      </c>
      <c r="Q82" s="4">
        <f t="shared" si="109"/>
        <v>3.988191969973346E-2</v>
      </c>
      <c r="R82" s="5">
        <f t="shared" si="110"/>
        <v>2392.9151819840076</v>
      </c>
      <c r="T82" s="4">
        <f t="shared" ref="T82:AC82" si="126">T48/T$69</f>
        <v>0</v>
      </c>
      <c r="U82" s="4">
        <f t="shared" si="126"/>
        <v>0</v>
      </c>
      <c r="V82" s="4">
        <f t="shared" si="126"/>
        <v>0</v>
      </c>
      <c r="W82" s="4">
        <f t="shared" si="126"/>
        <v>0</v>
      </c>
      <c r="X82" s="4">
        <f t="shared" si="126"/>
        <v>0</v>
      </c>
      <c r="Y82" s="4">
        <f t="shared" si="126"/>
        <v>0</v>
      </c>
      <c r="Z82" s="4">
        <f t="shared" si="126"/>
        <v>0</v>
      </c>
      <c r="AA82" s="4">
        <f t="shared" si="126"/>
        <v>0</v>
      </c>
      <c r="AB82" s="4">
        <f t="shared" si="126"/>
        <v>0</v>
      </c>
      <c r="AC82" s="4">
        <f t="shared" si="126"/>
        <v>0</v>
      </c>
      <c r="AE82" s="4">
        <f t="shared" si="112"/>
        <v>0</v>
      </c>
      <c r="AF82" s="1">
        <f t="shared" si="113"/>
        <v>0</v>
      </c>
      <c r="AG82" s="5">
        <f t="shared" si="114"/>
        <v>0</v>
      </c>
    </row>
    <row r="83" spans="1:33" ht="15">
      <c r="A83" s="3" t="s">
        <v>5</v>
      </c>
      <c r="B83" s="4">
        <f t="shared" ref="B83:N83" si="127">B49/B$69</f>
        <v>4.5454545454545456E-2</v>
      </c>
      <c r="C83" s="4">
        <f t="shared" si="127"/>
        <v>0</v>
      </c>
      <c r="D83" s="4">
        <f t="shared" si="127"/>
        <v>0</v>
      </c>
      <c r="E83" s="4">
        <f t="shared" si="127"/>
        <v>0.05</v>
      </c>
      <c r="F83" s="4">
        <f t="shared" si="127"/>
        <v>0</v>
      </c>
      <c r="G83" s="4">
        <f t="shared" si="127"/>
        <v>5.2631578947368418E-2</v>
      </c>
      <c r="H83" s="4">
        <f t="shared" si="127"/>
        <v>0</v>
      </c>
      <c r="I83" s="4">
        <f t="shared" si="127"/>
        <v>0.04</v>
      </c>
      <c r="J83" s="4">
        <f t="shared" si="127"/>
        <v>0</v>
      </c>
      <c r="K83" s="4">
        <f t="shared" si="127"/>
        <v>3.8461538461538464E-2</v>
      </c>
      <c r="L83" s="4">
        <f t="shared" si="127"/>
        <v>4.1666666666666664E-2</v>
      </c>
      <c r="M83" s="4">
        <f t="shared" si="127"/>
        <v>0</v>
      </c>
      <c r="N83" s="4">
        <f t="shared" si="127"/>
        <v>0</v>
      </c>
      <c r="P83" s="4">
        <f t="shared" si="108"/>
        <v>0.26821432953011903</v>
      </c>
      <c r="Q83" s="4">
        <f t="shared" si="109"/>
        <v>2.0631871502316847E-2</v>
      </c>
      <c r="R83" s="5">
        <f t="shared" si="110"/>
        <v>1237.9122901390108</v>
      </c>
      <c r="T83" s="4">
        <f t="shared" ref="T83:AC83" si="128">T49/T$69</f>
        <v>0</v>
      </c>
      <c r="U83" s="4">
        <f t="shared" si="128"/>
        <v>0</v>
      </c>
      <c r="V83" s="4">
        <f t="shared" si="128"/>
        <v>0</v>
      </c>
      <c r="W83" s="4">
        <f t="shared" si="128"/>
        <v>0</v>
      </c>
      <c r="X83" s="4">
        <f t="shared" si="128"/>
        <v>0</v>
      </c>
      <c r="Y83" s="4">
        <f t="shared" si="128"/>
        <v>0</v>
      </c>
      <c r="Z83" s="4">
        <f t="shared" si="128"/>
        <v>0</v>
      </c>
      <c r="AA83" s="4">
        <f t="shared" si="128"/>
        <v>0</v>
      </c>
      <c r="AB83" s="4">
        <f t="shared" si="128"/>
        <v>0</v>
      </c>
      <c r="AC83" s="4">
        <f t="shared" si="128"/>
        <v>0</v>
      </c>
      <c r="AE83" s="4">
        <f t="shared" si="112"/>
        <v>0</v>
      </c>
      <c r="AF83" s="1">
        <f t="shared" si="113"/>
        <v>0</v>
      </c>
      <c r="AG83" s="5">
        <f t="shared" si="114"/>
        <v>0</v>
      </c>
    </row>
    <row r="84" spans="1:33" ht="15">
      <c r="A84" s="3" t="s">
        <v>10</v>
      </c>
      <c r="B84" s="4">
        <f t="shared" ref="B84:N84" si="129">B50/B$69</f>
        <v>4.5454545454545456E-2</v>
      </c>
      <c r="C84" s="4">
        <f t="shared" si="129"/>
        <v>4.7619047619047616E-2</v>
      </c>
      <c r="D84" s="4">
        <f t="shared" si="129"/>
        <v>0</v>
      </c>
      <c r="E84" s="4">
        <f t="shared" si="129"/>
        <v>0</v>
      </c>
      <c r="F84" s="4">
        <f t="shared" si="129"/>
        <v>5.2631578947368418E-2</v>
      </c>
      <c r="G84" s="4">
        <f t="shared" si="129"/>
        <v>5.2631578947368418E-2</v>
      </c>
      <c r="H84" s="4">
        <f t="shared" si="129"/>
        <v>0.05</v>
      </c>
      <c r="I84" s="4">
        <f t="shared" si="129"/>
        <v>0.04</v>
      </c>
      <c r="J84" s="4">
        <f t="shared" si="129"/>
        <v>0.05</v>
      </c>
      <c r="K84" s="4">
        <f t="shared" si="129"/>
        <v>3.8461538461538464E-2</v>
      </c>
      <c r="L84" s="4">
        <f t="shared" si="129"/>
        <v>4.1666666666666664E-2</v>
      </c>
      <c r="M84" s="4">
        <f t="shared" si="129"/>
        <v>0</v>
      </c>
      <c r="N84" s="4">
        <f t="shared" si="129"/>
        <v>0</v>
      </c>
      <c r="P84" s="4">
        <f t="shared" si="108"/>
        <v>0.41846495609653506</v>
      </c>
      <c r="Q84" s="4">
        <f t="shared" si="109"/>
        <v>3.2189612007425775E-2</v>
      </c>
      <c r="R84" s="5">
        <f t="shared" si="110"/>
        <v>1931.3767204455464</v>
      </c>
      <c r="T84" s="4">
        <f t="shared" ref="T84:AC84" si="130">T50/T$69</f>
        <v>0</v>
      </c>
      <c r="U84" s="4">
        <f t="shared" si="130"/>
        <v>0</v>
      </c>
      <c r="V84" s="4">
        <f t="shared" si="130"/>
        <v>0</v>
      </c>
      <c r="W84" s="4">
        <f t="shared" si="130"/>
        <v>0</v>
      </c>
      <c r="X84" s="4">
        <f t="shared" si="130"/>
        <v>0</v>
      </c>
      <c r="Y84" s="4">
        <f t="shared" si="130"/>
        <v>0</v>
      </c>
      <c r="Z84" s="4">
        <f t="shared" si="130"/>
        <v>0</v>
      </c>
      <c r="AA84" s="4">
        <f t="shared" si="130"/>
        <v>0</v>
      </c>
      <c r="AB84" s="4">
        <f t="shared" si="130"/>
        <v>0</v>
      </c>
      <c r="AC84" s="4">
        <f t="shared" si="130"/>
        <v>0</v>
      </c>
      <c r="AE84" s="4">
        <f t="shared" si="112"/>
        <v>0</v>
      </c>
      <c r="AF84" s="1">
        <f t="shared" si="113"/>
        <v>0</v>
      </c>
      <c r="AG84" s="5">
        <f t="shared" si="114"/>
        <v>0</v>
      </c>
    </row>
    <row r="85" spans="1:33">
      <c r="A85" s="8" t="s">
        <v>11</v>
      </c>
      <c r="B85" s="4">
        <f t="shared" ref="B85:N85" si="131">B51/B$69</f>
        <v>4.5454545454545456E-2</v>
      </c>
      <c r="C85" s="4">
        <f t="shared" si="131"/>
        <v>4.7619047619047616E-2</v>
      </c>
      <c r="D85" s="4">
        <f t="shared" si="131"/>
        <v>0.05</v>
      </c>
      <c r="E85" s="4">
        <f t="shared" si="131"/>
        <v>0.05</v>
      </c>
      <c r="F85" s="4">
        <f t="shared" si="131"/>
        <v>5.2631578947368418E-2</v>
      </c>
      <c r="G85" s="4">
        <f t="shared" si="131"/>
        <v>0</v>
      </c>
      <c r="H85" s="4">
        <f t="shared" si="131"/>
        <v>0</v>
      </c>
      <c r="I85" s="4">
        <f t="shared" si="131"/>
        <v>0.04</v>
      </c>
      <c r="J85" s="4">
        <f t="shared" si="131"/>
        <v>0.05</v>
      </c>
      <c r="K85" s="4">
        <f t="shared" si="131"/>
        <v>3.8461538461538464E-2</v>
      </c>
      <c r="L85" s="4">
        <f t="shared" si="131"/>
        <v>0</v>
      </c>
      <c r="M85" s="4">
        <f t="shared" si="131"/>
        <v>0</v>
      </c>
      <c r="N85" s="4">
        <f t="shared" si="131"/>
        <v>0</v>
      </c>
      <c r="P85" s="4">
        <f t="shared" si="108"/>
        <v>0.37416671048249994</v>
      </c>
      <c r="Q85" s="4">
        <f t="shared" si="109"/>
        <v>2.8782054652499996E-2</v>
      </c>
      <c r="R85" s="5">
        <f t="shared" si="110"/>
        <v>1726.9232791499999</v>
      </c>
      <c r="T85" s="4">
        <f t="shared" ref="T85:AC85" si="132">T51/T$69</f>
        <v>0</v>
      </c>
      <c r="U85" s="4">
        <f t="shared" si="132"/>
        <v>0</v>
      </c>
      <c r="V85" s="4">
        <f t="shared" si="132"/>
        <v>0</v>
      </c>
      <c r="W85" s="4">
        <f t="shared" si="132"/>
        <v>0</v>
      </c>
      <c r="X85" s="4">
        <f t="shared" si="132"/>
        <v>0</v>
      </c>
      <c r="Y85" s="4">
        <f t="shared" si="132"/>
        <v>0</v>
      </c>
      <c r="Z85" s="4">
        <f t="shared" si="132"/>
        <v>0</v>
      </c>
      <c r="AA85" s="4">
        <f t="shared" si="132"/>
        <v>0</v>
      </c>
      <c r="AB85" s="4">
        <f t="shared" si="132"/>
        <v>0</v>
      </c>
      <c r="AC85" s="4">
        <f t="shared" si="132"/>
        <v>0</v>
      </c>
      <c r="AE85" s="4">
        <f t="shared" si="112"/>
        <v>0</v>
      </c>
      <c r="AF85" s="1">
        <f t="shared" si="113"/>
        <v>0</v>
      </c>
      <c r="AG85" s="5">
        <f t="shared" si="114"/>
        <v>0</v>
      </c>
    </row>
    <row r="86" spans="1:33" ht="15">
      <c r="A86" s="3" t="s">
        <v>6</v>
      </c>
      <c r="B86" s="4">
        <f t="shared" ref="B86:N86" si="133">B52/B$69</f>
        <v>4.5454545454545456E-2</v>
      </c>
      <c r="C86" s="4">
        <f t="shared" si="133"/>
        <v>4.7619047619047616E-2</v>
      </c>
      <c r="D86" s="4">
        <f t="shared" si="133"/>
        <v>0.05</v>
      </c>
      <c r="E86" s="4">
        <f t="shared" si="133"/>
        <v>0.05</v>
      </c>
      <c r="F86" s="4">
        <f t="shared" si="133"/>
        <v>5.2631578947368418E-2</v>
      </c>
      <c r="G86" s="4">
        <f t="shared" si="133"/>
        <v>5.2631578947368418E-2</v>
      </c>
      <c r="H86" s="4">
        <f t="shared" si="133"/>
        <v>0.05</v>
      </c>
      <c r="I86" s="4">
        <f t="shared" si="133"/>
        <v>0.04</v>
      </c>
      <c r="J86" s="4">
        <f t="shared" si="133"/>
        <v>0.05</v>
      </c>
      <c r="K86" s="4">
        <f t="shared" si="133"/>
        <v>3.8461538461538464E-2</v>
      </c>
      <c r="L86" s="4">
        <f t="shared" si="133"/>
        <v>4.1666666666666664E-2</v>
      </c>
      <c r="M86" s="4">
        <f t="shared" si="133"/>
        <v>8.3333333333333329E-2</v>
      </c>
      <c r="N86" s="4">
        <f t="shared" si="133"/>
        <v>8.3333333333333329E-2</v>
      </c>
      <c r="P86" s="4">
        <f t="shared" si="108"/>
        <v>0.68513162276320172</v>
      </c>
      <c r="Q86" s="4">
        <f t="shared" si="109"/>
        <v>5.2702432520246284E-2</v>
      </c>
      <c r="R86" s="5">
        <f t="shared" si="110"/>
        <v>3162.1459512147771</v>
      </c>
      <c r="T86" s="4">
        <f t="shared" ref="T86:AC86" si="134">T52/T$69</f>
        <v>0</v>
      </c>
      <c r="U86" s="4">
        <f t="shared" si="134"/>
        <v>0</v>
      </c>
      <c r="V86" s="4">
        <f t="shared" si="134"/>
        <v>0</v>
      </c>
      <c r="W86" s="4">
        <f t="shared" si="134"/>
        <v>0</v>
      </c>
      <c r="X86" s="4">
        <f t="shared" si="134"/>
        <v>0</v>
      </c>
      <c r="Y86" s="4">
        <f t="shared" si="134"/>
        <v>0</v>
      </c>
      <c r="Z86" s="4">
        <f t="shared" si="134"/>
        <v>0</v>
      </c>
      <c r="AA86" s="4">
        <f t="shared" si="134"/>
        <v>0</v>
      </c>
      <c r="AB86" s="4">
        <f t="shared" si="134"/>
        <v>0</v>
      </c>
      <c r="AC86" s="4">
        <f t="shared" si="134"/>
        <v>0</v>
      </c>
      <c r="AE86" s="4">
        <f t="shared" si="112"/>
        <v>0</v>
      </c>
      <c r="AF86" s="1">
        <f t="shared" si="113"/>
        <v>0</v>
      </c>
      <c r="AG86" s="5">
        <f t="shared" si="114"/>
        <v>0</v>
      </c>
    </row>
    <row r="87" spans="1:33">
      <c r="A87" s="8" t="s">
        <v>12</v>
      </c>
      <c r="B87" s="4">
        <f t="shared" ref="B87:N87" si="135">B53/B$69</f>
        <v>4.5454545454545456E-2</v>
      </c>
      <c r="C87" s="4">
        <f t="shared" si="135"/>
        <v>4.7619047619047616E-2</v>
      </c>
      <c r="D87" s="4">
        <f t="shared" si="135"/>
        <v>0.05</v>
      </c>
      <c r="E87" s="4">
        <f t="shared" si="135"/>
        <v>0.05</v>
      </c>
      <c r="F87" s="4">
        <f t="shared" si="135"/>
        <v>0</v>
      </c>
      <c r="G87" s="4">
        <f t="shared" si="135"/>
        <v>0</v>
      </c>
      <c r="H87" s="4">
        <f t="shared" si="135"/>
        <v>0.05</v>
      </c>
      <c r="I87" s="4">
        <f t="shared" si="135"/>
        <v>0.04</v>
      </c>
      <c r="J87" s="4">
        <f t="shared" si="135"/>
        <v>0.05</v>
      </c>
      <c r="K87" s="4">
        <f t="shared" si="135"/>
        <v>3.8461538461538464E-2</v>
      </c>
      <c r="L87" s="4">
        <f t="shared" si="135"/>
        <v>4.1666666666666664E-2</v>
      </c>
      <c r="M87" s="4">
        <f t="shared" si="135"/>
        <v>0</v>
      </c>
      <c r="N87" s="4">
        <f t="shared" si="135"/>
        <v>0</v>
      </c>
      <c r="P87" s="4">
        <f t="shared" si="108"/>
        <v>0.4132017982017982</v>
      </c>
      <c r="Q87" s="4">
        <f t="shared" si="109"/>
        <v>3.1784753707830633E-2</v>
      </c>
      <c r="R87" s="5">
        <f t="shared" si="110"/>
        <v>1907.0852224698381</v>
      </c>
      <c r="T87" s="4">
        <f t="shared" ref="T87:AC87" si="136">T53/T$69</f>
        <v>0</v>
      </c>
      <c r="U87" s="4">
        <f t="shared" si="136"/>
        <v>0</v>
      </c>
      <c r="V87" s="4">
        <f t="shared" si="136"/>
        <v>0</v>
      </c>
      <c r="W87" s="4">
        <f t="shared" si="136"/>
        <v>0</v>
      </c>
      <c r="X87" s="4">
        <f t="shared" si="136"/>
        <v>0</v>
      </c>
      <c r="Y87" s="4">
        <f t="shared" si="136"/>
        <v>0</v>
      </c>
      <c r="Z87" s="4">
        <f t="shared" si="136"/>
        <v>0</v>
      </c>
      <c r="AA87" s="4">
        <f t="shared" si="136"/>
        <v>0</v>
      </c>
      <c r="AB87" s="4">
        <f t="shared" si="136"/>
        <v>0</v>
      </c>
      <c r="AC87" s="4">
        <f t="shared" si="136"/>
        <v>0</v>
      </c>
      <c r="AE87" s="4">
        <f t="shared" si="112"/>
        <v>0</v>
      </c>
      <c r="AF87" s="1">
        <f t="shared" si="113"/>
        <v>0</v>
      </c>
      <c r="AG87" s="5">
        <f t="shared" si="114"/>
        <v>0</v>
      </c>
    </row>
    <row r="88" spans="1:33" ht="15">
      <c r="A88" s="3" t="s">
        <v>27</v>
      </c>
      <c r="B88" s="4">
        <f t="shared" ref="B88:N88" si="137">B54/B$69</f>
        <v>4.5454545454545456E-2</v>
      </c>
      <c r="C88" s="4">
        <f t="shared" si="137"/>
        <v>4.7619047619047616E-2</v>
      </c>
      <c r="D88" s="4">
        <f t="shared" si="137"/>
        <v>0.05</v>
      </c>
      <c r="E88" s="4">
        <f t="shared" si="137"/>
        <v>0.05</v>
      </c>
      <c r="F88" s="4">
        <f t="shared" si="137"/>
        <v>5.2631578947368418E-2</v>
      </c>
      <c r="G88" s="4">
        <f t="shared" si="137"/>
        <v>5.2631578947368418E-2</v>
      </c>
      <c r="H88" s="4">
        <f t="shared" si="137"/>
        <v>0.05</v>
      </c>
      <c r="I88" s="4">
        <f t="shared" si="137"/>
        <v>0.04</v>
      </c>
      <c r="J88" s="4">
        <f t="shared" si="137"/>
        <v>0.05</v>
      </c>
      <c r="K88" s="4">
        <f t="shared" si="137"/>
        <v>3.8461538461538464E-2</v>
      </c>
      <c r="L88" s="4">
        <f t="shared" si="137"/>
        <v>4.1666666666666664E-2</v>
      </c>
      <c r="M88" s="4">
        <f t="shared" si="137"/>
        <v>8.3333333333333329E-2</v>
      </c>
      <c r="N88" s="4">
        <f t="shared" si="137"/>
        <v>8.3333333333333329E-2</v>
      </c>
      <c r="P88" s="4">
        <f t="shared" si="108"/>
        <v>0.68513162276320172</v>
      </c>
      <c r="Q88" s="4">
        <f t="shared" si="109"/>
        <v>5.2702432520246284E-2</v>
      </c>
      <c r="R88" s="5">
        <f t="shared" si="110"/>
        <v>3162.1459512147771</v>
      </c>
      <c r="T88" s="4">
        <f t="shared" ref="T88:AC88" si="138">T54/T$69</f>
        <v>0</v>
      </c>
      <c r="U88" s="4">
        <f t="shared" si="138"/>
        <v>0</v>
      </c>
      <c r="V88" s="4">
        <f t="shared" si="138"/>
        <v>0</v>
      </c>
      <c r="W88" s="4">
        <f t="shared" si="138"/>
        <v>0</v>
      </c>
      <c r="X88" s="4">
        <f t="shared" si="138"/>
        <v>0</v>
      </c>
      <c r="Y88" s="4">
        <f t="shared" si="138"/>
        <v>0</v>
      </c>
      <c r="Z88" s="4">
        <f t="shared" si="138"/>
        <v>0.25</v>
      </c>
      <c r="AA88" s="4">
        <f t="shared" si="138"/>
        <v>0</v>
      </c>
      <c r="AB88" s="4">
        <f t="shared" si="138"/>
        <v>0.2</v>
      </c>
      <c r="AC88" s="4">
        <f t="shared" si="138"/>
        <v>0</v>
      </c>
      <c r="AE88" s="4">
        <f t="shared" si="112"/>
        <v>0.45</v>
      </c>
      <c r="AF88" s="1">
        <f t="shared" si="113"/>
        <v>4.4999999999999998E-2</v>
      </c>
      <c r="AG88" s="5">
        <f t="shared" si="114"/>
        <v>2700</v>
      </c>
    </row>
    <row r="89" spans="1:33">
      <c r="A89" s="8" t="s">
        <v>14</v>
      </c>
      <c r="B89" s="4">
        <f t="shared" ref="B89:N89" si="139">B55/B$69</f>
        <v>4.5454545454545456E-2</v>
      </c>
      <c r="C89" s="4">
        <f t="shared" si="139"/>
        <v>4.7619047619047616E-2</v>
      </c>
      <c r="D89" s="4">
        <f t="shared" si="139"/>
        <v>0.05</v>
      </c>
      <c r="E89" s="4">
        <f t="shared" si="139"/>
        <v>0.05</v>
      </c>
      <c r="F89" s="4">
        <f t="shared" si="139"/>
        <v>5.2631578947368418E-2</v>
      </c>
      <c r="G89" s="4">
        <f t="shared" si="139"/>
        <v>5.2631578947368418E-2</v>
      </c>
      <c r="H89" s="4">
        <f t="shared" si="139"/>
        <v>0.05</v>
      </c>
      <c r="I89" s="4">
        <f t="shared" si="139"/>
        <v>0.04</v>
      </c>
      <c r="J89" s="4">
        <f t="shared" si="139"/>
        <v>0.05</v>
      </c>
      <c r="K89" s="4">
        <f t="shared" si="139"/>
        <v>3.8461538461538464E-2</v>
      </c>
      <c r="L89" s="4">
        <f t="shared" si="139"/>
        <v>4.1666666666666664E-2</v>
      </c>
      <c r="M89" s="4">
        <f t="shared" si="139"/>
        <v>8.3333333333333329E-2</v>
      </c>
      <c r="N89" s="4">
        <f t="shared" si="139"/>
        <v>8.3333333333333329E-2</v>
      </c>
      <c r="P89" s="4">
        <f t="shared" si="108"/>
        <v>0.68513162276320172</v>
      </c>
      <c r="Q89" s="4">
        <f t="shared" si="109"/>
        <v>5.2702432520246284E-2</v>
      </c>
      <c r="R89" s="5">
        <f t="shared" si="110"/>
        <v>3162.1459512147771</v>
      </c>
      <c r="T89" s="4">
        <f t="shared" ref="T89:AC89" si="140">T55/T$69</f>
        <v>0</v>
      </c>
      <c r="U89" s="4">
        <f t="shared" si="140"/>
        <v>0</v>
      </c>
      <c r="V89" s="4">
        <f t="shared" si="140"/>
        <v>0</v>
      </c>
      <c r="W89" s="4">
        <f t="shared" si="140"/>
        <v>0</v>
      </c>
      <c r="X89" s="4">
        <f t="shared" si="140"/>
        <v>0</v>
      </c>
      <c r="Y89" s="4">
        <f t="shared" si="140"/>
        <v>0</v>
      </c>
      <c r="Z89" s="4">
        <f t="shared" si="140"/>
        <v>0</v>
      </c>
      <c r="AA89" s="4">
        <f t="shared" si="140"/>
        <v>0</v>
      </c>
      <c r="AB89" s="4">
        <f t="shared" si="140"/>
        <v>0</v>
      </c>
      <c r="AC89" s="4">
        <f t="shared" si="140"/>
        <v>0</v>
      </c>
      <c r="AE89" s="4">
        <f t="shared" si="112"/>
        <v>0</v>
      </c>
      <c r="AF89" s="1">
        <f t="shared" si="113"/>
        <v>0</v>
      </c>
      <c r="AG89" s="5">
        <f t="shared" si="114"/>
        <v>0</v>
      </c>
    </row>
    <row r="90" spans="1:33" ht="15">
      <c r="A90" s="3" t="s">
        <v>15</v>
      </c>
      <c r="B90" s="4">
        <f t="shared" ref="B90:N90" si="141">B56/B$69</f>
        <v>4.5454545454545456E-2</v>
      </c>
      <c r="C90" s="4">
        <f t="shared" si="141"/>
        <v>4.7619047619047616E-2</v>
      </c>
      <c r="D90" s="4">
        <f t="shared" si="141"/>
        <v>0</v>
      </c>
      <c r="E90" s="4">
        <f t="shared" si="141"/>
        <v>0</v>
      </c>
      <c r="F90" s="4">
        <f t="shared" si="141"/>
        <v>0</v>
      </c>
      <c r="G90" s="4">
        <f t="shared" si="141"/>
        <v>0</v>
      </c>
      <c r="H90" s="4">
        <f t="shared" si="141"/>
        <v>0.05</v>
      </c>
      <c r="I90" s="4">
        <f t="shared" si="141"/>
        <v>0.04</v>
      </c>
      <c r="J90" s="4">
        <f t="shared" si="141"/>
        <v>0</v>
      </c>
      <c r="K90" s="4">
        <f t="shared" si="141"/>
        <v>3.8461538461538464E-2</v>
      </c>
      <c r="L90" s="4">
        <f t="shared" si="141"/>
        <v>4.1666666666666664E-2</v>
      </c>
      <c r="M90" s="4">
        <f t="shared" si="141"/>
        <v>8.3333333333333329E-2</v>
      </c>
      <c r="N90" s="4">
        <f t="shared" si="141"/>
        <v>8.3333333333333329E-2</v>
      </c>
      <c r="P90" s="4">
        <f t="shared" si="108"/>
        <v>0.42986846486846486</v>
      </c>
      <c r="Q90" s="4">
        <f t="shared" si="109"/>
        <v>3.3066804989881911E-2</v>
      </c>
      <c r="R90" s="5">
        <f t="shared" si="110"/>
        <v>1984.0082993929148</v>
      </c>
      <c r="T90" s="4">
        <f t="shared" ref="T90:AC90" si="142">T56/T$69</f>
        <v>0</v>
      </c>
      <c r="U90" s="4">
        <f t="shared" si="142"/>
        <v>0</v>
      </c>
      <c r="V90" s="4">
        <f t="shared" si="142"/>
        <v>0</v>
      </c>
      <c r="W90" s="4">
        <f t="shared" si="142"/>
        <v>0</v>
      </c>
      <c r="X90" s="4">
        <f t="shared" si="142"/>
        <v>0</v>
      </c>
      <c r="Y90" s="4">
        <f t="shared" si="142"/>
        <v>0</v>
      </c>
      <c r="Z90" s="4">
        <f t="shared" si="142"/>
        <v>0</v>
      </c>
      <c r="AA90" s="4">
        <f t="shared" si="142"/>
        <v>0</v>
      </c>
      <c r="AB90" s="4">
        <f t="shared" si="142"/>
        <v>0</v>
      </c>
      <c r="AC90" s="4">
        <f t="shared" si="142"/>
        <v>0</v>
      </c>
      <c r="AE90" s="4">
        <f t="shared" si="112"/>
        <v>0</v>
      </c>
      <c r="AF90" s="1">
        <f t="shared" si="113"/>
        <v>0</v>
      </c>
      <c r="AG90" s="5">
        <f t="shared" si="114"/>
        <v>0</v>
      </c>
    </row>
    <row r="91" spans="1:33">
      <c r="A91" s="8" t="s">
        <v>16</v>
      </c>
      <c r="B91" s="4">
        <f t="shared" ref="B91:N91" si="143">B57/B$69</f>
        <v>4.5454545454545456E-2</v>
      </c>
      <c r="C91" s="4">
        <f t="shared" si="143"/>
        <v>4.7619047619047616E-2</v>
      </c>
      <c r="D91" s="4">
        <f t="shared" si="143"/>
        <v>0.05</v>
      </c>
      <c r="E91" s="4">
        <f t="shared" si="143"/>
        <v>0.05</v>
      </c>
      <c r="F91" s="4">
        <f t="shared" si="143"/>
        <v>5.2631578947368418E-2</v>
      </c>
      <c r="G91" s="4">
        <f t="shared" si="143"/>
        <v>5.2631578947368418E-2</v>
      </c>
      <c r="H91" s="4">
        <f t="shared" si="143"/>
        <v>0.05</v>
      </c>
      <c r="I91" s="4">
        <f t="shared" si="143"/>
        <v>0.04</v>
      </c>
      <c r="J91" s="4">
        <f t="shared" si="143"/>
        <v>0.05</v>
      </c>
      <c r="K91" s="4">
        <f t="shared" si="143"/>
        <v>3.8461538461538464E-2</v>
      </c>
      <c r="L91" s="4">
        <f t="shared" si="143"/>
        <v>4.1666666666666664E-2</v>
      </c>
      <c r="M91" s="4">
        <f t="shared" si="143"/>
        <v>0</v>
      </c>
      <c r="N91" s="4">
        <f t="shared" si="143"/>
        <v>0</v>
      </c>
      <c r="P91" s="4">
        <f t="shared" si="108"/>
        <v>0.51846495609653498</v>
      </c>
      <c r="Q91" s="4">
        <f t="shared" si="109"/>
        <v>3.988191969973346E-2</v>
      </c>
      <c r="R91" s="5">
        <f t="shared" si="110"/>
        <v>2392.9151819840076</v>
      </c>
      <c r="T91" s="4">
        <f t="shared" ref="T91:AC91" si="144">T57/T$69</f>
        <v>0</v>
      </c>
      <c r="U91" s="4">
        <f t="shared" si="144"/>
        <v>0</v>
      </c>
      <c r="V91" s="4">
        <f t="shared" si="144"/>
        <v>0</v>
      </c>
      <c r="W91" s="4">
        <f t="shared" si="144"/>
        <v>0</v>
      </c>
      <c r="X91" s="4">
        <f t="shared" si="144"/>
        <v>0</v>
      </c>
      <c r="Y91" s="4">
        <f t="shared" si="144"/>
        <v>0</v>
      </c>
      <c r="Z91" s="4">
        <f t="shared" si="144"/>
        <v>0</v>
      </c>
      <c r="AA91" s="4">
        <f t="shared" si="144"/>
        <v>0</v>
      </c>
      <c r="AB91" s="4">
        <f t="shared" si="144"/>
        <v>0</v>
      </c>
      <c r="AC91" s="4">
        <f t="shared" si="144"/>
        <v>0</v>
      </c>
      <c r="AE91" s="4">
        <f t="shared" si="112"/>
        <v>0</v>
      </c>
      <c r="AF91" s="1">
        <f t="shared" si="113"/>
        <v>0</v>
      </c>
      <c r="AG91" s="5">
        <f t="shared" si="114"/>
        <v>0</v>
      </c>
    </row>
    <row r="92" spans="1:33" ht="15">
      <c r="A92" s="3" t="s">
        <v>17</v>
      </c>
      <c r="B92" s="4">
        <f t="shared" ref="B92:N92" si="145">B58/B$69</f>
        <v>4.5454545454545456E-2</v>
      </c>
      <c r="C92" s="4">
        <f t="shared" si="145"/>
        <v>4.7619047619047616E-2</v>
      </c>
      <c r="D92" s="4">
        <f t="shared" si="145"/>
        <v>0.05</v>
      </c>
      <c r="E92" s="4">
        <f t="shared" si="145"/>
        <v>0.05</v>
      </c>
      <c r="F92" s="4">
        <f t="shared" si="145"/>
        <v>5.2631578947368418E-2</v>
      </c>
      <c r="G92" s="4">
        <f t="shared" si="145"/>
        <v>5.2631578947368418E-2</v>
      </c>
      <c r="H92" s="4">
        <f t="shared" si="145"/>
        <v>0.05</v>
      </c>
      <c r="I92" s="4">
        <f t="shared" si="145"/>
        <v>0.04</v>
      </c>
      <c r="J92" s="4">
        <f t="shared" si="145"/>
        <v>0.05</v>
      </c>
      <c r="K92" s="4">
        <f t="shared" si="145"/>
        <v>3.8461538461538464E-2</v>
      </c>
      <c r="L92" s="4">
        <f t="shared" si="145"/>
        <v>4.1666666666666664E-2</v>
      </c>
      <c r="M92" s="4">
        <f t="shared" si="145"/>
        <v>0</v>
      </c>
      <c r="N92" s="4">
        <f t="shared" si="145"/>
        <v>0</v>
      </c>
      <c r="P92" s="4">
        <f t="shared" si="108"/>
        <v>0.51846495609653498</v>
      </c>
      <c r="Q92" s="4">
        <f t="shared" si="109"/>
        <v>3.988191969973346E-2</v>
      </c>
      <c r="R92" s="5">
        <f t="shared" si="110"/>
        <v>2392.9151819840076</v>
      </c>
      <c r="T92" s="4">
        <f t="shared" ref="T92:AC92" si="146">T58/T$69</f>
        <v>0</v>
      </c>
      <c r="U92" s="4">
        <f t="shared" si="146"/>
        <v>0</v>
      </c>
      <c r="V92" s="4">
        <f t="shared" si="146"/>
        <v>0</v>
      </c>
      <c r="W92" s="4">
        <f t="shared" si="146"/>
        <v>0</v>
      </c>
      <c r="X92" s="4">
        <f t="shared" si="146"/>
        <v>0</v>
      </c>
      <c r="Y92" s="4">
        <f t="shared" si="146"/>
        <v>0</v>
      </c>
      <c r="Z92" s="4">
        <f t="shared" si="146"/>
        <v>0</v>
      </c>
      <c r="AA92" s="4">
        <f t="shared" si="146"/>
        <v>0.25</v>
      </c>
      <c r="AB92" s="4">
        <f t="shared" si="146"/>
        <v>0.2</v>
      </c>
      <c r="AC92" s="4">
        <f t="shared" si="146"/>
        <v>0</v>
      </c>
      <c r="AE92" s="4">
        <f t="shared" si="112"/>
        <v>0.45</v>
      </c>
      <c r="AF92" s="1">
        <f t="shared" si="113"/>
        <v>4.4999999999999998E-2</v>
      </c>
      <c r="AG92" s="5">
        <f t="shared" si="114"/>
        <v>2700</v>
      </c>
    </row>
    <row r="93" spans="1:33">
      <c r="A93" s="8" t="s">
        <v>18</v>
      </c>
      <c r="B93" s="4">
        <f t="shared" ref="B93:N93" si="147">B59/B$69</f>
        <v>0</v>
      </c>
      <c r="C93" s="4">
        <f t="shared" si="147"/>
        <v>0</v>
      </c>
      <c r="D93" s="4">
        <f t="shared" si="147"/>
        <v>0</v>
      </c>
      <c r="E93" s="4">
        <f t="shared" si="147"/>
        <v>0</v>
      </c>
      <c r="F93" s="4">
        <f t="shared" si="147"/>
        <v>0</v>
      </c>
      <c r="G93" s="4">
        <f t="shared" si="147"/>
        <v>0</v>
      </c>
      <c r="H93" s="4">
        <f t="shared" si="147"/>
        <v>0</v>
      </c>
      <c r="I93" s="4">
        <f t="shared" si="147"/>
        <v>0.04</v>
      </c>
      <c r="J93" s="4">
        <f t="shared" si="147"/>
        <v>0</v>
      </c>
      <c r="K93" s="4">
        <f t="shared" si="147"/>
        <v>3.8461538461538464E-2</v>
      </c>
      <c r="L93" s="4">
        <f t="shared" si="147"/>
        <v>4.1666666666666664E-2</v>
      </c>
      <c r="M93" s="4">
        <f t="shared" si="147"/>
        <v>0</v>
      </c>
      <c r="N93" s="4">
        <f t="shared" si="147"/>
        <v>0</v>
      </c>
      <c r="P93" s="4">
        <f t="shared" si="108"/>
        <v>0.12012820512820513</v>
      </c>
      <c r="Q93" s="4">
        <f t="shared" si="109"/>
        <v>9.2406311637080862E-3</v>
      </c>
      <c r="R93" s="5">
        <f t="shared" si="110"/>
        <v>554.43786982248514</v>
      </c>
      <c r="T93" s="4">
        <f t="shared" ref="T93:AC93" si="148">T59/T$69</f>
        <v>0</v>
      </c>
      <c r="U93" s="4">
        <f t="shared" si="148"/>
        <v>0</v>
      </c>
      <c r="V93" s="4">
        <f t="shared" si="148"/>
        <v>0</v>
      </c>
      <c r="W93" s="4">
        <f t="shared" si="148"/>
        <v>0</v>
      </c>
      <c r="X93" s="4">
        <f t="shared" si="148"/>
        <v>0</v>
      </c>
      <c r="Y93" s="4">
        <f t="shared" si="148"/>
        <v>0</v>
      </c>
      <c r="Z93" s="4">
        <f t="shared" si="148"/>
        <v>0</v>
      </c>
      <c r="AA93" s="4">
        <f t="shared" si="148"/>
        <v>0</v>
      </c>
      <c r="AB93" s="4">
        <f t="shared" si="148"/>
        <v>0</v>
      </c>
      <c r="AC93" s="4">
        <f t="shared" si="148"/>
        <v>0</v>
      </c>
      <c r="AE93" s="4">
        <f t="shared" si="112"/>
        <v>0</v>
      </c>
      <c r="AF93" s="1">
        <f t="shared" si="113"/>
        <v>0</v>
      </c>
      <c r="AG93" s="5">
        <f t="shared" si="114"/>
        <v>0</v>
      </c>
    </row>
    <row r="94" spans="1:33" ht="15">
      <c r="A94" s="3" t="s">
        <v>19</v>
      </c>
      <c r="B94" s="4">
        <f t="shared" ref="B94:N94" si="149">B60/B$69</f>
        <v>0</v>
      </c>
      <c r="C94" s="4">
        <f t="shared" si="149"/>
        <v>4.7619047619047616E-2</v>
      </c>
      <c r="D94" s="4">
        <f t="shared" si="149"/>
        <v>0.05</v>
      </c>
      <c r="E94" s="4">
        <f t="shared" si="149"/>
        <v>0.05</v>
      </c>
      <c r="F94" s="4">
        <f t="shared" si="149"/>
        <v>5.2631578947368418E-2</v>
      </c>
      <c r="G94" s="4">
        <f t="shared" si="149"/>
        <v>5.2631578947368418E-2</v>
      </c>
      <c r="H94" s="4">
        <f t="shared" si="149"/>
        <v>0.05</v>
      </c>
      <c r="I94" s="4">
        <f t="shared" si="149"/>
        <v>0.04</v>
      </c>
      <c r="J94" s="4">
        <f t="shared" si="149"/>
        <v>0.05</v>
      </c>
      <c r="K94" s="4">
        <f t="shared" si="149"/>
        <v>3.8461538461538464E-2</v>
      </c>
      <c r="L94" s="4">
        <f t="shared" si="149"/>
        <v>4.1666666666666664E-2</v>
      </c>
      <c r="M94" s="4">
        <f t="shared" si="149"/>
        <v>8.3333333333333329E-2</v>
      </c>
      <c r="N94" s="4">
        <f t="shared" si="149"/>
        <v>8.3333333333333329E-2</v>
      </c>
      <c r="P94" s="4">
        <f t="shared" si="108"/>
        <v>0.63967707730865631</v>
      </c>
      <c r="Q94" s="4">
        <f t="shared" si="109"/>
        <v>4.9205929023742795E-2</v>
      </c>
      <c r="R94" s="5">
        <f t="shared" si="110"/>
        <v>2952.3557414245679</v>
      </c>
      <c r="T94" s="4">
        <f t="shared" ref="T94:AC94" si="150">T60/T$69</f>
        <v>0</v>
      </c>
      <c r="U94" s="4">
        <f t="shared" si="150"/>
        <v>0</v>
      </c>
      <c r="V94" s="4">
        <f t="shared" si="150"/>
        <v>0</v>
      </c>
      <c r="W94" s="4">
        <f t="shared" si="150"/>
        <v>0</v>
      </c>
      <c r="X94" s="4">
        <f t="shared" si="150"/>
        <v>0</v>
      </c>
      <c r="Y94" s="4">
        <f t="shared" si="150"/>
        <v>0</v>
      </c>
      <c r="Z94" s="4">
        <f t="shared" si="150"/>
        <v>0</v>
      </c>
      <c r="AA94" s="4">
        <f t="shared" si="150"/>
        <v>0</v>
      </c>
      <c r="AB94" s="4">
        <f t="shared" si="150"/>
        <v>0</v>
      </c>
      <c r="AC94" s="4">
        <f t="shared" si="150"/>
        <v>0</v>
      </c>
      <c r="AE94" s="4">
        <f t="shared" si="112"/>
        <v>0</v>
      </c>
      <c r="AF94" s="1">
        <f t="shared" si="113"/>
        <v>0</v>
      </c>
      <c r="AG94" s="5">
        <f t="shared" si="114"/>
        <v>0</v>
      </c>
    </row>
    <row r="95" spans="1:33">
      <c r="A95" s="8" t="s">
        <v>20</v>
      </c>
      <c r="B95" s="4">
        <f t="shared" ref="B95:N95" si="151">B61/B$69</f>
        <v>4.5454545454545456E-2</v>
      </c>
      <c r="C95" s="4">
        <f t="shared" si="151"/>
        <v>0</v>
      </c>
      <c r="D95" s="4">
        <f t="shared" si="151"/>
        <v>0</v>
      </c>
      <c r="E95" s="4">
        <f t="shared" si="151"/>
        <v>0</v>
      </c>
      <c r="F95" s="4">
        <f t="shared" si="151"/>
        <v>5.2631578947368418E-2</v>
      </c>
      <c r="G95" s="4">
        <f t="shared" si="151"/>
        <v>5.2631578947368418E-2</v>
      </c>
      <c r="H95" s="4">
        <f t="shared" si="151"/>
        <v>0.05</v>
      </c>
      <c r="I95" s="4">
        <f t="shared" si="151"/>
        <v>0.04</v>
      </c>
      <c r="J95" s="4">
        <f t="shared" si="151"/>
        <v>0.05</v>
      </c>
      <c r="K95" s="4">
        <f t="shared" si="151"/>
        <v>3.8461538461538464E-2</v>
      </c>
      <c r="L95" s="4">
        <f t="shared" si="151"/>
        <v>4.1666666666666664E-2</v>
      </c>
      <c r="M95" s="4">
        <f t="shared" si="151"/>
        <v>0</v>
      </c>
      <c r="N95" s="4">
        <f t="shared" si="151"/>
        <v>0</v>
      </c>
      <c r="P95" s="4">
        <f t="shared" si="108"/>
        <v>0.3708459084774875</v>
      </c>
      <c r="Q95" s="4">
        <f t="shared" si="109"/>
        <v>2.8526608344422114E-2</v>
      </c>
      <c r="R95" s="5">
        <f t="shared" si="110"/>
        <v>1711.5965006653269</v>
      </c>
      <c r="T95" s="4">
        <f t="shared" ref="T95:AC95" si="152">T61/T$69</f>
        <v>0</v>
      </c>
      <c r="U95" s="4">
        <f t="shared" si="152"/>
        <v>0</v>
      </c>
      <c r="V95" s="4">
        <f t="shared" si="152"/>
        <v>0</v>
      </c>
      <c r="W95" s="4">
        <f t="shared" si="152"/>
        <v>0</v>
      </c>
      <c r="X95" s="4">
        <f t="shared" si="152"/>
        <v>0</v>
      </c>
      <c r="Y95" s="4">
        <f t="shared" si="152"/>
        <v>0</v>
      </c>
      <c r="Z95" s="4">
        <f t="shared" si="152"/>
        <v>0</v>
      </c>
      <c r="AA95" s="4">
        <f t="shared" si="152"/>
        <v>0</v>
      </c>
      <c r="AB95" s="4">
        <f t="shared" si="152"/>
        <v>0</v>
      </c>
      <c r="AC95" s="4">
        <f t="shared" si="152"/>
        <v>0</v>
      </c>
      <c r="AE95" s="4">
        <f t="shared" si="112"/>
        <v>0</v>
      </c>
      <c r="AF95" s="1">
        <f t="shared" si="113"/>
        <v>0</v>
      </c>
      <c r="AG95" s="5">
        <f t="shared" si="114"/>
        <v>0</v>
      </c>
    </row>
    <row r="96" spans="1:33" ht="15">
      <c r="A96" s="3" t="s">
        <v>21</v>
      </c>
      <c r="B96" s="4">
        <f t="shared" ref="B96:N96" si="153">B62/B$69</f>
        <v>4.5454545454545456E-2</v>
      </c>
      <c r="C96" s="4">
        <f t="shared" si="153"/>
        <v>4.7619047619047616E-2</v>
      </c>
      <c r="D96" s="4">
        <f t="shared" si="153"/>
        <v>0.05</v>
      </c>
      <c r="E96" s="4">
        <f t="shared" si="153"/>
        <v>0.05</v>
      </c>
      <c r="F96" s="4">
        <f t="shared" si="153"/>
        <v>5.2631578947368418E-2</v>
      </c>
      <c r="G96" s="4">
        <f t="shared" si="153"/>
        <v>5.2631578947368418E-2</v>
      </c>
      <c r="H96" s="4">
        <f t="shared" si="153"/>
        <v>0.05</v>
      </c>
      <c r="I96" s="4">
        <f t="shared" si="153"/>
        <v>0</v>
      </c>
      <c r="J96" s="4">
        <f t="shared" si="153"/>
        <v>0.05</v>
      </c>
      <c r="K96" s="4">
        <f t="shared" si="153"/>
        <v>3.8461538461538464E-2</v>
      </c>
      <c r="L96" s="4">
        <f t="shared" si="153"/>
        <v>4.1666666666666664E-2</v>
      </c>
      <c r="M96" s="4">
        <f t="shared" si="153"/>
        <v>8.3333333333333329E-2</v>
      </c>
      <c r="N96" s="4">
        <f t="shared" si="153"/>
        <v>8.3333333333333329E-2</v>
      </c>
      <c r="P96" s="4">
        <f t="shared" si="108"/>
        <v>0.64513162276320168</v>
      </c>
      <c r="Q96" s="4">
        <f t="shared" si="109"/>
        <v>4.962550944332321E-2</v>
      </c>
      <c r="R96" s="5">
        <f t="shared" si="110"/>
        <v>2977.5305665993924</v>
      </c>
      <c r="T96" s="4">
        <f t="shared" ref="T96:AC96" si="154">T62/T$69</f>
        <v>0</v>
      </c>
      <c r="U96" s="4">
        <f t="shared" si="154"/>
        <v>0</v>
      </c>
      <c r="V96" s="4">
        <f t="shared" si="154"/>
        <v>0</v>
      </c>
      <c r="W96" s="4">
        <f t="shared" si="154"/>
        <v>0</v>
      </c>
      <c r="X96" s="4">
        <f t="shared" si="154"/>
        <v>0</v>
      </c>
      <c r="Y96" s="4">
        <f t="shared" si="154"/>
        <v>0</v>
      </c>
      <c r="Z96" s="4">
        <f t="shared" si="154"/>
        <v>0</v>
      </c>
      <c r="AA96" s="4">
        <f t="shared" si="154"/>
        <v>0</v>
      </c>
      <c r="AB96" s="4">
        <f t="shared" si="154"/>
        <v>0</v>
      </c>
      <c r="AC96" s="4">
        <f t="shared" si="154"/>
        <v>0</v>
      </c>
      <c r="AE96" s="4">
        <f t="shared" si="112"/>
        <v>0</v>
      </c>
      <c r="AF96" s="1">
        <f t="shared" si="113"/>
        <v>0</v>
      </c>
      <c r="AG96" s="5">
        <f t="shared" si="114"/>
        <v>0</v>
      </c>
    </row>
    <row r="97" spans="1:33">
      <c r="A97" s="8" t="s">
        <v>22</v>
      </c>
      <c r="B97" s="4">
        <f t="shared" ref="B97:N97" si="155">B63/B$69</f>
        <v>0</v>
      </c>
      <c r="C97" s="4">
        <f t="shared" si="155"/>
        <v>4.7619047619047616E-2</v>
      </c>
      <c r="D97" s="4">
        <f t="shared" si="155"/>
        <v>0.05</v>
      </c>
      <c r="E97" s="4">
        <f t="shared" si="155"/>
        <v>0.05</v>
      </c>
      <c r="F97" s="4">
        <f t="shared" si="155"/>
        <v>0</v>
      </c>
      <c r="G97" s="4">
        <f t="shared" si="155"/>
        <v>0</v>
      </c>
      <c r="H97" s="4">
        <f t="shared" si="155"/>
        <v>0</v>
      </c>
      <c r="I97" s="4">
        <f t="shared" si="155"/>
        <v>0.04</v>
      </c>
      <c r="J97" s="4">
        <f t="shared" si="155"/>
        <v>0.05</v>
      </c>
      <c r="K97" s="4">
        <f t="shared" si="155"/>
        <v>3.8461538461538464E-2</v>
      </c>
      <c r="L97" s="4">
        <f t="shared" si="155"/>
        <v>4.1666666666666664E-2</v>
      </c>
      <c r="M97" s="4">
        <f t="shared" si="155"/>
        <v>0</v>
      </c>
      <c r="N97" s="4">
        <f t="shared" si="155"/>
        <v>0</v>
      </c>
      <c r="P97" s="4">
        <f t="shared" si="108"/>
        <v>0.31774725274725274</v>
      </c>
      <c r="Q97" s="4">
        <f t="shared" si="109"/>
        <v>2.4442096365173287E-2</v>
      </c>
      <c r="R97" s="5">
        <f t="shared" si="110"/>
        <v>1466.5257819103972</v>
      </c>
      <c r="T97" s="4">
        <f t="shared" ref="T97:AC97" si="156">T63/T$69</f>
        <v>0</v>
      </c>
      <c r="U97" s="4">
        <f t="shared" si="156"/>
        <v>0</v>
      </c>
      <c r="V97" s="4">
        <f t="shared" si="156"/>
        <v>0</v>
      </c>
      <c r="W97" s="4">
        <f t="shared" si="156"/>
        <v>0</v>
      </c>
      <c r="X97" s="4">
        <f t="shared" si="156"/>
        <v>0</v>
      </c>
      <c r="Y97" s="4">
        <f t="shared" si="156"/>
        <v>0</v>
      </c>
      <c r="Z97" s="4">
        <f t="shared" si="156"/>
        <v>0</v>
      </c>
      <c r="AA97" s="4">
        <f t="shared" si="156"/>
        <v>0</v>
      </c>
      <c r="AB97" s="4">
        <f t="shared" si="156"/>
        <v>0</v>
      </c>
      <c r="AC97" s="4">
        <f t="shared" si="156"/>
        <v>0</v>
      </c>
      <c r="AE97" s="4">
        <f t="shared" si="112"/>
        <v>0</v>
      </c>
      <c r="AF97" s="1">
        <f t="shared" si="113"/>
        <v>0</v>
      </c>
      <c r="AG97" s="5">
        <f t="shared" si="114"/>
        <v>0</v>
      </c>
    </row>
    <row r="98" spans="1:33">
      <c r="A98" s="8" t="s">
        <v>26</v>
      </c>
      <c r="B98" s="4">
        <f t="shared" ref="B98:N98" si="157">B64/B$69</f>
        <v>4.5454545454545456E-2</v>
      </c>
      <c r="C98" s="4">
        <f t="shared" si="157"/>
        <v>4.7619047619047616E-2</v>
      </c>
      <c r="D98" s="4">
        <f t="shared" si="157"/>
        <v>0.05</v>
      </c>
      <c r="E98" s="4">
        <f t="shared" si="157"/>
        <v>0</v>
      </c>
      <c r="F98" s="4">
        <f t="shared" si="157"/>
        <v>0</v>
      </c>
      <c r="G98" s="4">
        <f t="shared" si="157"/>
        <v>5.2631578947368418E-2</v>
      </c>
      <c r="H98" s="4">
        <f t="shared" si="157"/>
        <v>0</v>
      </c>
      <c r="I98" s="4">
        <f t="shared" si="157"/>
        <v>0.04</v>
      </c>
      <c r="J98" s="4">
        <f t="shared" si="157"/>
        <v>0</v>
      </c>
      <c r="K98" s="4">
        <f t="shared" si="157"/>
        <v>3.8461538461538464E-2</v>
      </c>
      <c r="L98" s="4">
        <f t="shared" si="157"/>
        <v>4.1666666666666664E-2</v>
      </c>
      <c r="M98" s="4">
        <f t="shared" si="157"/>
        <v>8.3333333333333329E-2</v>
      </c>
      <c r="N98" s="4">
        <f t="shared" si="157"/>
        <v>8.3333333333333329E-2</v>
      </c>
      <c r="P98" s="4">
        <f t="shared" si="108"/>
        <v>0.48250004381583328</v>
      </c>
      <c r="Q98" s="4">
        <f t="shared" si="109"/>
        <v>3.7115387985833331E-2</v>
      </c>
      <c r="R98" s="5">
        <f t="shared" si="110"/>
        <v>2226.9232791499999</v>
      </c>
      <c r="T98" s="4">
        <f t="shared" ref="T98:AC98" si="158">T64/T$69</f>
        <v>0</v>
      </c>
      <c r="U98" s="4">
        <f t="shared" si="158"/>
        <v>0</v>
      </c>
      <c r="V98" s="4">
        <f t="shared" si="158"/>
        <v>0</v>
      </c>
      <c r="W98" s="4">
        <f t="shared" si="158"/>
        <v>0</v>
      </c>
      <c r="X98" s="4">
        <f t="shared" si="158"/>
        <v>0</v>
      </c>
      <c r="Y98" s="4">
        <f t="shared" si="158"/>
        <v>0</v>
      </c>
      <c r="Z98" s="4">
        <f t="shared" si="158"/>
        <v>0</v>
      </c>
      <c r="AA98" s="4">
        <f t="shared" si="158"/>
        <v>0</v>
      </c>
      <c r="AB98" s="4">
        <f t="shared" si="158"/>
        <v>0</v>
      </c>
      <c r="AC98" s="4">
        <f t="shared" si="158"/>
        <v>0</v>
      </c>
      <c r="AE98" s="4">
        <f t="shared" si="112"/>
        <v>0</v>
      </c>
      <c r="AF98" s="1">
        <f t="shared" si="113"/>
        <v>0</v>
      </c>
      <c r="AG98" s="5">
        <f t="shared" si="114"/>
        <v>0</v>
      </c>
    </row>
    <row r="99" spans="1:33" ht="15">
      <c r="A99" s="3" t="s">
        <v>23</v>
      </c>
      <c r="B99" s="4">
        <f t="shared" ref="B99:N99" si="159">B65/B$69</f>
        <v>0</v>
      </c>
      <c r="C99" s="4">
        <f t="shared" si="159"/>
        <v>0</v>
      </c>
      <c r="D99" s="4">
        <f t="shared" si="159"/>
        <v>0.05</v>
      </c>
      <c r="E99" s="4">
        <f t="shared" si="159"/>
        <v>0.05</v>
      </c>
      <c r="F99" s="4">
        <f t="shared" si="159"/>
        <v>5.2631578947368418E-2</v>
      </c>
      <c r="G99" s="4">
        <f t="shared" si="159"/>
        <v>0</v>
      </c>
      <c r="H99" s="4">
        <f t="shared" si="159"/>
        <v>0.05</v>
      </c>
      <c r="I99" s="4">
        <f t="shared" si="159"/>
        <v>0.04</v>
      </c>
      <c r="J99" s="4">
        <f t="shared" si="159"/>
        <v>0.05</v>
      </c>
      <c r="K99" s="4">
        <f t="shared" si="159"/>
        <v>3.8461538461538464E-2</v>
      </c>
      <c r="L99" s="4">
        <f t="shared" si="159"/>
        <v>4.1666666666666664E-2</v>
      </c>
      <c r="M99" s="4">
        <f t="shared" si="159"/>
        <v>0</v>
      </c>
      <c r="N99" s="4">
        <f t="shared" si="159"/>
        <v>0</v>
      </c>
      <c r="P99" s="4">
        <f t="shared" si="108"/>
        <v>0.37275978407557359</v>
      </c>
      <c r="Q99" s="4">
        <f t="shared" si="109"/>
        <v>2.867382954427489E-2</v>
      </c>
      <c r="R99" s="5">
        <f t="shared" si="110"/>
        <v>1720.4297726564935</v>
      </c>
      <c r="T99" s="4">
        <f t="shared" ref="T99:AC99" si="160">T65/T$69</f>
        <v>0</v>
      </c>
      <c r="U99" s="4">
        <f t="shared" si="160"/>
        <v>0</v>
      </c>
      <c r="V99" s="4">
        <f t="shared" si="160"/>
        <v>0</v>
      </c>
      <c r="W99" s="4">
        <f t="shared" si="160"/>
        <v>0</v>
      </c>
      <c r="X99" s="4">
        <f t="shared" si="160"/>
        <v>0</v>
      </c>
      <c r="Y99" s="4">
        <f t="shared" si="160"/>
        <v>0</v>
      </c>
      <c r="Z99" s="4">
        <f t="shared" si="160"/>
        <v>0</v>
      </c>
      <c r="AA99" s="4">
        <f t="shared" si="160"/>
        <v>0</v>
      </c>
      <c r="AB99" s="4">
        <f t="shared" si="160"/>
        <v>0</v>
      </c>
      <c r="AC99" s="4">
        <f t="shared" si="160"/>
        <v>0</v>
      </c>
      <c r="AE99" s="4">
        <f t="shared" si="112"/>
        <v>0</v>
      </c>
      <c r="AF99" s="1">
        <f t="shared" si="113"/>
        <v>0</v>
      </c>
      <c r="AG99" s="5">
        <f t="shared" si="114"/>
        <v>0</v>
      </c>
    </row>
    <row r="100" spans="1:33">
      <c r="A100" s="8" t="s">
        <v>24</v>
      </c>
      <c r="B100" s="4">
        <f t="shared" ref="B100:N100" si="161">B66/B$69</f>
        <v>4.5454545454545456E-2</v>
      </c>
      <c r="C100" s="4">
        <f t="shared" si="161"/>
        <v>0</v>
      </c>
      <c r="D100" s="4">
        <f t="shared" si="161"/>
        <v>0.05</v>
      </c>
      <c r="E100" s="4">
        <f t="shared" si="161"/>
        <v>0.05</v>
      </c>
      <c r="F100" s="4">
        <f t="shared" si="161"/>
        <v>5.2631578947368418E-2</v>
      </c>
      <c r="G100" s="4">
        <f t="shared" si="161"/>
        <v>5.2631578947368418E-2</v>
      </c>
      <c r="H100" s="4">
        <f t="shared" si="161"/>
        <v>0.05</v>
      </c>
      <c r="I100" s="4">
        <f t="shared" si="161"/>
        <v>0.04</v>
      </c>
      <c r="J100" s="4">
        <f t="shared" si="161"/>
        <v>0</v>
      </c>
      <c r="K100" s="4">
        <f t="shared" si="161"/>
        <v>3.8461538461538464E-2</v>
      </c>
      <c r="L100" s="4">
        <f t="shared" si="161"/>
        <v>0</v>
      </c>
      <c r="M100" s="4">
        <f t="shared" si="161"/>
        <v>8.3333333333333329E-2</v>
      </c>
      <c r="N100" s="4">
        <f t="shared" si="161"/>
        <v>8.3333333333333329E-2</v>
      </c>
      <c r="P100" s="4">
        <f t="shared" si="108"/>
        <v>0.54584590847748737</v>
      </c>
      <c r="Q100" s="4">
        <f t="shared" si="109"/>
        <v>4.1988146805960566E-2</v>
      </c>
      <c r="R100" s="5">
        <f t="shared" si="110"/>
        <v>2519.288808357634</v>
      </c>
      <c r="T100" s="4">
        <f>T66/T$69</f>
        <v>0</v>
      </c>
      <c r="U100" s="4">
        <f>U66/U$69</f>
        <v>0</v>
      </c>
      <c r="V100" s="4">
        <f>V66/V$69</f>
        <v>0</v>
      </c>
      <c r="W100" s="4">
        <f>W66/W$69</f>
        <v>0</v>
      </c>
      <c r="X100" s="4">
        <f>X66/X$69</f>
        <v>0</v>
      </c>
      <c r="Y100" s="4">
        <f>Y66/Y$69</f>
        <v>0</v>
      </c>
      <c r="Z100" s="4">
        <f>Z66/Z$69</f>
        <v>0</v>
      </c>
      <c r="AA100" s="4">
        <f>AA66/AA$69</f>
        <v>0</v>
      </c>
      <c r="AB100" s="4">
        <f>AB66/AB$69</f>
        <v>0</v>
      </c>
      <c r="AC100" s="4">
        <f>AC66/AC$69</f>
        <v>0</v>
      </c>
      <c r="AE100" s="4">
        <f t="shared" si="112"/>
        <v>0</v>
      </c>
      <c r="AF100" s="1">
        <f t="shared" si="113"/>
        <v>0</v>
      </c>
      <c r="AG100" s="5">
        <f t="shared" si="114"/>
        <v>0</v>
      </c>
    </row>
    <row r="101" spans="1:33" ht="15">
      <c r="A101" s="3" t="s">
        <v>25</v>
      </c>
      <c r="T101" s="4">
        <f>T67/T$69</f>
        <v>0</v>
      </c>
      <c r="U101" s="4">
        <f>U67/U$69</f>
        <v>0.25</v>
      </c>
      <c r="V101" s="4">
        <f>V67/V$69</f>
        <v>0</v>
      </c>
      <c r="W101" s="4">
        <f>W67/W$69</f>
        <v>0</v>
      </c>
      <c r="X101" s="4">
        <f>X67/X$69</f>
        <v>0</v>
      </c>
      <c r="Y101" s="4">
        <f>Y67/Y$69</f>
        <v>0</v>
      </c>
      <c r="Z101" s="4">
        <f>Z67/Z$69</f>
        <v>0</v>
      </c>
      <c r="AA101" s="4">
        <f>AA67/AA$69</f>
        <v>0</v>
      </c>
      <c r="AB101" s="4">
        <f>AB67/AB$69</f>
        <v>0</v>
      </c>
      <c r="AC101" s="4">
        <f>AC67/AC$69</f>
        <v>0</v>
      </c>
      <c r="AE101" s="4">
        <f t="shared" ref="AE101" si="162">SUM(T101:AC101)</f>
        <v>0.25</v>
      </c>
      <c r="AF101" s="1">
        <f t="shared" si="113"/>
        <v>2.5000000000000001E-2</v>
      </c>
      <c r="AG101" s="5">
        <f t="shared" si="114"/>
        <v>1500</v>
      </c>
    </row>
    <row r="102" spans="1:33">
      <c r="B102" s="4">
        <f>SUM(B75:B101)</f>
        <v>0.99999999999999967</v>
      </c>
      <c r="C102" s="4">
        <f t="shared" ref="C102:N102" si="163">SUM(C75:C101)</f>
        <v>1.0000000000000004</v>
      </c>
      <c r="D102" s="4">
        <f t="shared" si="163"/>
        <v>1.0000000000000002</v>
      </c>
      <c r="E102" s="4">
        <f t="shared" si="163"/>
        <v>1.0000000000000002</v>
      </c>
      <c r="F102" s="4">
        <f t="shared" si="163"/>
        <v>0.99999999999999956</v>
      </c>
      <c r="G102" s="4">
        <f t="shared" si="163"/>
        <v>0.99999999999999956</v>
      </c>
      <c r="H102" s="4">
        <f t="shared" si="163"/>
        <v>1.0000000000000002</v>
      </c>
      <c r="I102" s="4">
        <f t="shared" si="163"/>
        <v>1.0000000000000002</v>
      </c>
      <c r="J102" s="4">
        <f t="shared" si="163"/>
        <v>1.0000000000000002</v>
      </c>
      <c r="K102" s="4">
        <f t="shared" si="163"/>
        <v>0.99999999999999956</v>
      </c>
      <c r="L102" s="4">
        <f t="shared" si="163"/>
        <v>0.99999999999999956</v>
      </c>
      <c r="M102" s="4">
        <f t="shared" si="163"/>
        <v>1</v>
      </c>
      <c r="N102" s="4">
        <f t="shared" si="163"/>
        <v>1</v>
      </c>
      <c r="O102" s="4"/>
      <c r="P102" s="4">
        <f t="shared" ref="P102:R102" si="164">SUM(P75:P101)</f>
        <v>13</v>
      </c>
      <c r="Q102" s="4">
        <f t="shared" si="164"/>
        <v>0.99999999999999989</v>
      </c>
      <c r="R102" s="6">
        <f t="shared" si="164"/>
        <v>59999.999999999985</v>
      </c>
      <c r="S102" s="4"/>
      <c r="T102" s="4">
        <f t="shared" ref="T102" si="165">SUM(T75:T101)</f>
        <v>1</v>
      </c>
      <c r="U102" s="4">
        <f t="shared" ref="U102" si="166">SUM(U75:U101)</f>
        <v>1</v>
      </c>
      <c r="V102" s="4">
        <f t="shared" ref="V102" si="167">SUM(V75:V101)</f>
        <v>1</v>
      </c>
      <c r="W102" s="4">
        <f t="shared" ref="W102" si="168">SUM(W75:W101)</f>
        <v>1</v>
      </c>
      <c r="X102" s="4">
        <f t="shared" ref="X102" si="169">SUM(X75:X101)</f>
        <v>1</v>
      </c>
      <c r="Y102" s="4">
        <f t="shared" ref="Y102" si="170">SUM(Y75:Y101)</f>
        <v>1</v>
      </c>
      <c r="Z102" s="4">
        <f t="shared" ref="Z102" si="171">SUM(Z75:Z101)</f>
        <v>1</v>
      </c>
      <c r="AA102" s="4">
        <f t="shared" ref="AA102" si="172">SUM(AA75:AA101)</f>
        <v>1</v>
      </c>
      <c r="AB102" s="4">
        <f t="shared" ref="AB102" si="173">SUM(AB75:AB101)</f>
        <v>1</v>
      </c>
      <c r="AC102" s="4">
        <f t="shared" ref="AC102" si="174">SUM(AC75:AC101)</f>
        <v>1</v>
      </c>
      <c r="AD102" s="4"/>
      <c r="AE102" s="7">
        <f t="shared" ref="AE102" si="175">SUM(AE75:AE101)</f>
        <v>9.9999999999999982</v>
      </c>
      <c r="AF102" s="4">
        <f t="shared" ref="AF102" si="176">SUM(AF75:AF101)</f>
        <v>1.0000000000000002</v>
      </c>
      <c r="AG102" s="5">
        <f t="shared" si="114"/>
        <v>60000.000000000015</v>
      </c>
    </row>
    <row r="103" spans="1:33">
      <c r="A103" s="43" t="s">
        <v>83</v>
      </c>
    </row>
    <row r="104" spans="1:33">
      <c r="B104" s="4">
        <f>B9/(B$37)</f>
        <v>4.5454545454545456E-2</v>
      </c>
      <c r="C104" s="4">
        <f t="shared" ref="C104:N104" si="177">C9/(C$37)</f>
        <v>4.7619047619047616E-2</v>
      </c>
      <c r="D104" s="4">
        <f t="shared" si="177"/>
        <v>0.05</v>
      </c>
      <c r="E104" s="4">
        <f t="shared" si="177"/>
        <v>0.05</v>
      </c>
      <c r="F104" s="4">
        <f t="shared" si="177"/>
        <v>5.2631578947368418E-2</v>
      </c>
      <c r="G104" s="4">
        <f t="shared" si="177"/>
        <v>5.2631578947368418E-2</v>
      </c>
      <c r="H104" s="4">
        <f t="shared" si="177"/>
        <v>0.05</v>
      </c>
      <c r="I104" s="4">
        <f t="shared" si="177"/>
        <v>0.04</v>
      </c>
      <c r="J104" s="4">
        <f t="shared" si="177"/>
        <v>0.05</v>
      </c>
      <c r="K104" s="4">
        <f t="shared" si="177"/>
        <v>3.8461538461538464E-2</v>
      </c>
      <c r="L104" s="4">
        <f t="shared" si="177"/>
        <v>4.1666666666666664E-2</v>
      </c>
      <c r="M104" s="4">
        <f t="shared" si="177"/>
        <v>8.3333333333333329E-2</v>
      </c>
      <c r="N104" s="4">
        <f t="shared" si="177"/>
        <v>8.3333333333333329E-2</v>
      </c>
      <c r="O104" s="4"/>
      <c r="P104" s="4">
        <f>SUM(B104:N104)</f>
        <v>0.68513162276320172</v>
      </c>
      <c r="Q104" s="4">
        <f>P104/13</f>
        <v>5.2702432520246284E-2</v>
      </c>
    </row>
    <row r="105" spans="1:33">
      <c r="B105" s="4">
        <f t="shared" ref="B105:N105" si="178">B10/(B$37)</f>
        <v>4.5454545454545456E-2</v>
      </c>
      <c r="C105" s="4">
        <f t="shared" si="178"/>
        <v>4.7619047619047616E-2</v>
      </c>
      <c r="D105" s="4">
        <f t="shared" si="178"/>
        <v>0.05</v>
      </c>
      <c r="E105" s="4">
        <f t="shared" si="178"/>
        <v>0.05</v>
      </c>
      <c r="F105" s="4">
        <f t="shared" si="178"/>
        <v>5.2631578947368418E-2</v>
      </c>
      <c r="G105" s="4">
        <f t="shared" si="178"/>
        <v>5.2631578947368418E-2</v>
      </c>
      <c r="H105" s="4">
        <f t="shared" si="178"/>
        <v>0.05</v>
      </c>
      <c r="I105" s="4">
        <f t="shared" si="178"/>
        <v>0.04</v>
      </c>
      <c r="J105" s="4">
        <f t="shared" si="178"/>
        <v>0.05</v>
      </c>
      <c r="K105" s="4">
        <f t="shared" si="178"/>
        <v>3.8461538461538464E-2</v>
      </c>
      <c r="L105" s="4">
        <f t="shared" si="178"/>
        <v>4.1666666666666664E-2</v>
      </c>
      <c r="M105" s="4">
        <f t="shared" si="178"/>
        <v>8.3333333333333329E-2</v>
      </c>
      <c r="N105" s="4">
        <f t="shared" si="178"/>
        <v>8.3333333333333329E-2</v>
      </c>
      <c r="O105" s="4"/>
      <c r="P105" s="4">
        <f t="shared" ref="P105:P132" si="179">SUM(B105:N105)</f>
        <v>0.68513162276320172</v>
      </c>
      <c r="Q105" s="4">
        <f t="shared" ref="Q105:Q132" si="180">P105/13</f>
        <v>5.2702432520246284E-2</v>
      </c>
    </row>
    <row r="106" spans="1:33">
      <c r="B106" s="4">
        <f t="shared" ref="B106:N106" si="181">B11/(B$37)</f>
        <v>4.5454545454545456E-2</v>
      </c>
      <c r="C106" s="4">
        <f t="shared" si="181"/>
        <v>4.7619047619047616E-2</v>
      </c>
      <c r="D106" s="4">
        <f t="shared" si="181"/>
        <v>0.05</v>
      </c>
      <c r="E106" s="4">
        <f t="shared" si="181"/>
        <v>0.05</v>
      </c>
      <c r="F106" s="4">
        <f t="shared" si="181"/>
        <v>5.2631578947368418E-2</v>
      </c>
      <c r="G106" s="4">
        <f t="shared" si="181"/>
        <v>5.2631578947368418E-2</v>
      </c>
      <c r="H106" s="4">
        <f t="shared" si="181"/>
        <v>0.05</v>
      </c>
      <c r="I106" s="4">
        <f t="shared" si="181"/>
        <v>0.04</v>
      </c>
      <c r="J106" s="4">
        <f t="shared" si="181"/>
        <v>0.05</v>
      </c>
      <c r="K106" s="4">
        <f t="shared" si="181"/>
        <v>3.8461538461538464E-2</v>
      </c>
      <c r="L106" s="4">
        <f t="shared" si="181"/>
        <v>4.1666666666666664E-2</v>
      </c>
      <c r="M106" s="4">
        <f t="shared" si="181"/>
        <v>8.3333333333333329E-2</v>
      </c>
      <c r="N106" s="4">
        <f t="shared" si="181"/>
        <v>8.3333333333333329E-2</v>
      </c>
      <c r="O106" s="4"/>
      <c r="P106" s="4">
        <f t="shared" si="179"/>
        <v>0.68513162276320172</v>
      </c>
      <c r="Q106" s="4">
        <f t="shared" si="180"/>
        <v>5.2702432520246284E-2</v>
      </c>
    </row>
    <row r="107" spans="1:33">
      <c r="B107" s="4">
        <f t="shared" ref="B107:N107" si="182">B12/(B$37)</f>
        <v>4.5454545454545456E-2</v>
      </c>
      <c r="C107" s="4">
        <f t="shared" si="182"/>
        <v>4.7619047619047616E-2</v>
      </c>
      <c r="D107" s="4">
        <f t="shared" si="182"/>
        <v>0.05</v>
      </c>
      <c r="E107" s="4">
        <f t="shared" si="182"/>
        <v>0.05</v>
      </c>
      <c r="F107" s="4">
        <f t="shared" si="182"/>
        <v>5.2631578947368418E-2</v>
      </c>
      <c r="G107" s="4">
        <f t="shared" si="182"/>
        <v>5.2631578947368418E-2</v>
      </c>
      <c r="H107" s="4">
        <f t="shared" si="182"/>
        <v>0.05</v>
      </c>
      <c r="I107" s="4">
        <f t="shared" si="182"/>
        <v>0.04</v>
      </c>
      <c r="J107" s="4">
        <f t="shared" si="182"/>
        <v>0</v>
      </c>
      <c r="K107" s="4">
        <f t="shared" si="182"/>
        <v>3.8461538461538464E-2</v>
      </c>
      <c r="L107" s="4">
        <f t="shared" si="182"/>
        <v>4.1666666666666664E-2</v>
      </c>
      <c r="M107" s="4">
        <f t="shared" si="182"/>
        <v>8.3333333333333329E-2</v>
      </c>
      <c r="N107" s="4">
        <f t="shared" si="182"/>
        <v>8.3333333333333329E-2</v>
      </c>
      <c r="O107" s="4"/>
      <c r="P107" s="4">
        <f t="shared" si="179"/>
        <v>0.63513162276320168</v>
      </c>
      <c r="Q107" s="4">
        <f t="shared" si="180"/>
        <v>4.8856278674092438E-2</v>
      </c>
    </row>
    <row r="108" spans="1:33">
      <c r="B108" s="4">
        <f t="shared" ref="B108:N108" si="183">B13/(B$37)</f>
        <v>4.5454545454545456E-2</v>
      </c>
      <c r="C108" s="4">
        <f t="shared" si="183"/>
        <v>4.7619047619047616E-2</v>
      </c>
      <c r="D108" s="4">
        <f t="shared" si="183"/>
        <v>0.05</v>
      </c>
      <c r="E108" s="4">
        <f t="shared" si="183"/>
        <v>0.05</v>
      </c>
      <c r="F108" s="4">
        <f t="shared" si="183"/>
        <v>5.2631578947368418E-2</v>
      </c>
      <c r="G108" s="4">
        <f t="shared" si="183"/>
        <v>5.2631578947368418E-2</v>
      </c>
      <c r="H108" s="4">
        <f t="shared" si="183"/>
        <v>0.05</v>
      </c>
      <c r="I108" s="4">
        <f t="shared" si="183"/>
        <v>0.04</v>
      </c>
      <c r="J108" s="4">
        <f t="shared" si="183"/>
        <v>0.05</v>
      </c>
      <c r="K108" s="4">
        <f t="shared" si="183"/>
        <v>3.8461538461538464E-2</v>
      </c>
      <c r="L108" s="4">
        <f t="shared" si="183"/>
        <v>4.1666666666666664E-2</v>
      </c>
      <c r="M108" s="4">
        <f t="shared" si="183"/>
        <v>0</v>
      </c>
      <c r="N108" s="4">
        <f t="shared" si="183"/>
        <v>0</v>
      </c>
      <c r="O108" s="4"/>
      <c r="P108" s="4">
        <f t="shared" si="179"/>
        <v>0.51846495609653498</v>
      </c>
      <c r="Q108" s="4">
        <f t="shared" si="180"/>
        <v>3.988191969973346E-2</v>
      </c>
    </row>
    <row r="109" spans="1:33">
      <c r="B109" s="4">
        <f t="shared" ref="B109:N109" si="184">B14/(B$37)</f>
        <v>4.5454545454545456E-2</v>
      </c>
      <c r="C109" s="4">
        <f t="shared" si="184"/>
        <v>4.7619047619047616E-2</v>
      </c>
      <c r="D109" s="4">
        <f t="shared" si="184"/>
        <v>0</v>
      </c>
      <c r="E109" s="4">
        <f t="shared" si="184"/>
        <v>0</v>
      </c>
      <c r="F109" s="4">
        <f t="shared" si="184"/>
        <v>0</v>
      </c>
      <c r="G109" s="4">
        <f t="shared" si="184"/>
        <v>0</v>
      </c>
      <c r="H109" s="4">
        <f t="shared" si="184"/>
        <v>0</v>
      </c>
      <c r="I109" s="4">
        <f t="shared" si="184"/>
        <v>0.04</v>
      </c>
      <c r="J109" s="4">
        <f t="shared" si="184"/>
        <v>0.05</v>
      </c>
      <c r="K109" s="4">
        <f t="shared" si="184"/>
        <v>3.8461538461538464E-2</v>
      </c>
      <c r="L109" s="4">
        <f t="shared" si="184"/>
        <v>4.1666666666666664E-2</v>
      </c>
      <c r="M109" s="4">
        <f t="shared" si="184"/>
        <v>0</v>
      </c>
      <c r="N109" s="4">
        <f t="shared" si="184"/>
        <v>0</v>
      </c>
      <c r="O109" s="4"/>
      <c r="P109" s="4">
        <f t="shared" si="179"/>
        <v>0.26320179820179818</v>
      </c>
      <c r="Q109" s="4">
        <f t="shared" si="180"/>
        <v>2.0246292169369091E-2</v>
      </c>
    </row>
    <row r="110" spans="1:33">
      <c r="B110" s="4">
        <f t="shared" ref="B110:N110" si="185">B15/(B$37)</f>
        <v>4.5454545454545456E-2</v>
      </c>
      <c r="C110" s="4">
        <f t="shared" si="185"/>
        <v>4.7619047619047616E-2</v>
      </c>
      <c r="D110" s="4">
        <f t="shared" si="185"/>
        <v>0.05</v>
      </c>
      <c r="E110" s="4">
        <f t="shared" si="185"/>
        <v>0.05</v>
      </c>
      <c r="F110" s="4">
        <f t="shared" si="185"/>
        <v>5.2631578947368418E-2</v>
      </c>
      <c r="G110" s="4">
        <f t="shared" si="185"/>
        <v>5.2631578947368418E-2</v>
      </c>
      <c r="H110" s="4">
        <f t="shared" si="185"/>
        <v>0.05</v>
      </c>
      <c r="I110" s="4">
        <f t="shared" si="185"/>
        <v>0.04</v>
      </c>
      <c r="J110" s="4">
        <f t="shared" si="185"/>
        <v>0.05</v>
      </c>
      <c r="K110" s="4">
        <f t="shared" si="185"/>
        <v>3.8461538461538464E-2</v>
      </c>
      <c r="L110" s="4">
        <f t="shared" si="185"/>
        <v>4.1666666666666664E-2</v>
      </c>
      <c r="M110" s="4">
        <f t="shared" si="185"/>
        <v>0</v>
      </c>
      <c r="N110" s="4">
        <f t="shared" si="185"/>
        <v>0</v>
      </c>
      <c r="O110" s="4"/>
      <c r="P110" s="4">
        <f t="shared" si="179"/>
        <v>0.51846495609653498</v>
      </c>
      <c r="Q110" s="4">
        <f t="shared" si="180"/>
        <v>3.988191969973346E-2</v>
      </c>
    </row>
    <row r="111" spans="1:33">
      <c r="B111" s="4">
        <f t="shared" ref="B111:N111" si="186">B16/(B$37)</f>
        <v>4.5454545454545456E-2</v>
      </c>
      <c r="C111" s="4">
        <f t="shared" si="186"/>
        <v>4.7619047619047616E-2</v>
      </c>
      <c r="D111" s="4">
        <f t="shared" si="186"/>
        <v>0.05</v>
      </c>
      <c r="E111" s="4">
        <f t="shared" si="186"/>
        <v>0.05</v>
      </c>
      <c r="F111" s="4">
        <f t="shared" si="186"/>
        <v>5.2631578947368418E-2</v>
      </c>
      <c r="G111" s="4">
        <f t="shared" si="186"/>
        <v>5.2631578947368418E-2</v>
      </c>
      <c r="H111" s="4">
        <f t="shared" si="186"/>
        <v>0.05</v>
      </c>
      <c r="I111" s="4">
        <f t="shared" si="186"/>
        <v>0.04</v>
      </c>
      <c r="J111" s="4">
        <f t="shared" si="186"/>
        <v>0.05</v>
      </c>
      <c r="K111" s="4">
        <f t="shared" si="186"/>
        <v>3.8461538461538464E-2</v>
      </c>
      <c r="L111" s="4">
        <f t="shared" si="186"/>
        <v>4.1666666666666664E-2</v>
      </c>
      <c r="M111" s="4">
        <f t="shared" si="186"/>
        <v>0</v>
      </c>
      <c r="N111" s="4">
        <f t="shared" si="186"/>
        <v>0</v>
      </c>
      <c r="O111" s="4"/>
      <c r="P111" s="4">
        <f t="shared" si="179"/>
        <v>0.51846495609653498</v>
      </c>
      <c r="Q111" s="4">
        <f t="shared" si="180"/>
        <v>3.988191969973346E-2</v>
      </c>
    </row>
    <row r="112" spans="1:33">
      <c r="B112" s="4">
        <f t="shared" ref="B112:N112" si="187">B17/(B$37)</f>
        <v>4.5454545454545456E-2</v>
      </c>
      <c r="C112" s="4">
        <f t="shared" si="187"/>
        <v>0</v>
      </c>
      <c r="D112" s="4">
        <f t="shared" si="187"/>
        <v>0</v>
      </c>
      <c r="E112" s="4">
        <f t="shared" si="187"/>
        <v>0.05</v>
      </c>
      <c r="F112" s="4">
        <f t="shared" si="187"/>
        <v>0</v>
      </c>
      <c r="G112" s="4">
        <f t="shared" si="187"/>
        <v>5.2631578947368418E-2</v>
      </c>
      <c r="H112" s="4">
        <f t="shared" si="187"/>
        <v>0</v>
      </c>
      <c r="I112" s="4">
        <f t="shared" si="187"/>
        <v>0.04</v>
      </c>
      <c r="J112" s="4">
        <f t="shared" si="187"/>
        <v>0</v>
      </c>
      <c r="K112" s="4">
        <f t="shared" si="187"/>
        <v>3.8461538461538464E-2</v>
      </c>
      <c r="L112" s="4">
        <f t="shared" si="187"/>
        <v>4.1666666666666664E-2</v>
      </c>
      <c r="M112" s="4">
        <f t="shared" si="187"/>
        <v>0</v>
      </c>
      <c r="N112" s="4">
        <f t="shared" si="187"/>
        <v>0</v>
      </c>
      <c r="O112" s="4"/>
      <c r="P112" s="4">
        <f t="shared" si="179"/>
        <v>0.26821432953011903</v>
      </c>
      <c r="Q112" s="4">
        <f t="shared" si="180"/>
        <v>2.0631871502316847E-2</v>
      </c>
    </row>
    <row r="113" spans="2:17">
      <c r="B113" s="4">
        <f t="shared" ref="B113:N113" si="188">B18/(B$37)</f>
        <v>4.5454545454545456E-2</v>
      </c>
      <c r="C113" s="4">
        <f t="shared" si="188"/>
        <v>4.7619047619047616E-2</v>
      </c>
      <c r="D113" s="4">
        <f t="shared" si="188"/>
        <v>0</v>
      </c>
      <c r="E113" s="4">
        <f t="shared" si="188"/>
        <v>0</v>
      </c>
      <c r="F113" s="4">
        <f t="shared" si="188"/>
        <v>5.2631578947368418E-2</v>
      </c>
      <c r="G113" s="4">
        <f t="shared" si="188"/>
        <v>5.2631578947368418E-2</v>
      </c>
      <c r="H113" s="4">
        <f t="shared" si="188"/>
        <v>0.05</v>
      </c>
      <c r="I113" s="4">
        <f t="shared" si="188"/>
        <v>0.04</v>
      </c>
      <c r="J113" s="4">
        <f t="shared" si="188"/>
        <v>0.05</v>
      </c>
      <c r="K113" s="4">
        <f t="shared" si="188"/>
        <v>3.8461538461538464E-2</v>
      </c>
      <c r="L113" s="4">
        <f t="shared" si="188"/>
        <v>4.1666666666666664E-2</v>
      </c>
      <c r="M113" s="4">
        <f t="shared" si="188"/>
        <v>0</v>
      </c>
      <c r="N113" s="4">
        <f t="shared" si="188"/>
        <v>0</v>
      </c>
      <c r="O113" s="4"/>
      <c r="P113" s="4">
        <f t="shared" si="179"/>
        <v>0.41846495609653506</v>
      </c>
      <c r="Q113" s="4">
        <f t="shared" si="180"/>
        <v>3.2189612007425775E-2</v>
      </c>
    </row>
    <row r="114" spans="2:17">
      <c r="B114" s="4">
        <f t="shared" ref="B114:N114" si="189">B19/(B$37)</f>
        <v>4.5454545454545456E-2</v>
      </c>
      <c r="C114" s="4">
        <f t="shared" si="189"/>
        <v>4.7619047619047616E-2</v>
      </c>
      <c r="D114" s="4">
        <f t="shared" si="189"/>
        <v>0.05</v>
      </c>
      <c r="E114" s="4">
        <f t="shared" si="189"/>
        <v>0.05</v>
      </c>
      <c r="F114" s="4">
        <f t="shared" si="189"/>
        <v>5.2631578947368418E-2</v>
      </c>
      <c r="G114" s="4">
        <f t="shared" si="189"/>
        <v>0</v>
      </c>
      <c r="H114" s="4">
        <f t="shared" si="189"/>
        <v>0</v>
      </c>
      <c r="I114" s="4">
        <f t="shared" si="189"/>
        <v>0.04</v>
      </c>
      <c r="J114" s="4">
        <f t="shared" si="189"/>
        <v>0.05</v>
      </c>
      <c r="K114" s="4">
        <f t="shared" si="189"/>
        <v>3.8461538461538464E-2</v>
      </c>
      <c r="L114" s="4">
        <f t="shared" si="189"/>
        <v>0</v>
      </c>
      <c r="M114" s="4">
        <f t="shared" si="189"/>
        <v>0</v>
      </c>
      <c r="N114" s="4">
        <f t="shared" si="189"/>
        <v>0</v>
      </c>
      <c r="O114" s="4"/>
      <c r="P114" s="4">
        <f t="shared" si="179"/>
        <v>0.37416671048249994</v>
      </c>
      <c r="Q114" s="4">
        <f t="shared" si="180"/>
        <v>2.8782054652499996E-2</v>
      </c>
    </row>
    <row r="115" spans="2:17">
      <c r="B115" s="4">
        <f t="shared" ref="B115:N115" si="190">B20/(B$37)</f>
        <v>4.5454545454545456E-2</v>
      </c>
      <c r="C115" s="4">
        <f t="shared" si="190"/>
        <v>4.7619047619047616E-2</v>
      </c>
      <c r="D115" s="4">
        <f t="shared" si="190"/>
        <v>0.05</v>
      </c>
      <c r="E115" s="4">
        <f t="shared" si="190"/>
        <v>0.05</v>
      </c>
      <c r="F115" s="4">
        <f t="shared" si="190"/>
        <v>5.2631578947368418E-2</v>
      </c>
      <c r="G115" s="4">
        <f t="shared" si="190"/>
        <v>5.2631578947368418E-2</v>
      </c>
      <c r="H115" s="4">
        <f t="shared" si="190"/>
        <v>0.05</v>
      </c>
      <c r="I115" s="4">
        <f t="shared" si="190"/>
        <v>0.04</v>
      </c>
      <c r="J115" s="4">
        <f t="shared" si="190"/>
        <v>0.05</v>
      </c>
      <c r="K115" s="4">
        <f t="shared" si="190"/>
        <v>3.8461538461538464E-2</v>
      </c>
      <c r="L115" s="4">
        <f t="shared" si="190"/>
        <v>4.1666666666666664E-2</v>
      </c>
      <c r="M115" s="4">
        <f t="shared" si="190"/>
        <v>8.3333333333333329E-2</v>
      </c>
      <c r="N115" s="4">
        <f t="shared" si="190"/>
        <v>8.3333333333333329E-2</v>
      </c>
      <c r="O115" s="4"/>
      <c r="P115" s="4">
        <f t="shared" si="179"/>
        <v>0.68513162276320172</v>
      </c>
      <c r="Q115" s="4">
        <f t="shared" si="180"/>
        <v>5.2702432520246284E-2</v>
      </c>
    </row>
    <row r="116" spans="2:17">
      <c r="B116" s="4">
        <f t="shared" ref="B116:N116" si="191">B21/(B$37)</f>
        <v>4.5454545454545456E-2</v>
      </c>
      <c r="C116" s="4">
        <f t="shared" si="191"/>
        <v>4.7619047619047616E-2</v>
      </c>
      <c r="D116" s="4">
        <f t="shared" si="191"/>
        <v>0.05</v>
      </c>
      <c r="E116" s="4">
        <f t="shared" si="191"/>
        <v>0.05</v>
      </c>
      <c r="F116" s="4">
        <f t="shared" si="191"/>
        <v>0</v>
      </c>
      <c r="G116" s="4">
        <f t="shared" si="191"/>
        <v>0</v>
      </c>
      <c r="H116" s="4">
        <f t="shared" si="191"/>
        <v>0.05</v>
      </c>
      <c r="I116" s="4">
        <f t="shared" si="191"/>
        <v>0.04</v>
      </c>
      <c r="J116" s="4">
        <f t="shared" si="191"/>
        <v>0.05</v>
      </c>
      <c r="K116" s="4">
        <f t="shared" si="191"/>
        <v>3.8461538461538464E-2</v>
      </c>
      <c r="L116" s="4">
        <f t="shared" si="191"/>
        <v>4.1666666666666664E-2</v>
      </c>
      <c r="M116" s="4">
        <f t="shared" si="191"/>
        <v>0</v>
      </c>
      <c r="N116" s="4">
        <f t="shared" si="191"/>
        <v>0</v>
      </c>
      <c r="O116" s="4"/>
      <c r="P116" s="4">
        <f t="shared" si="179"/>
        <v>0.4132017982017982</v>
      </c>
      <c r="Q116" s="4">
        <f t="shared" si="180"/>
        <v>3.1784753707830633E-2</v>
      </c>
    </row>
    <row r="117" spans="2:17">
      <c r="B117" s="4">
        <f t="shared" ref="B117:N117" si="192">B22/(B$37)</f>
        <v>4.5454545454545456E-2</v>
      </c>
      <c r="C117" s="4">
        <f t="shared" si="192"/>
        <v>4.7619047619047616E-2</v>
      </c>
      <c r="D117" s="4">
        <f t="shared" si="192"/>
        <v>0.05</v>
      </c>
      <c r="E117" s="4">
        <f t="shared" si="192"/>
        <v>0.05</v>
      </c>
      <c r="F117" s="4">
        <f t="shared" si="192"/>
        <v>5.2631578947368418E-2</v>
      </c>
      <c r="G117" s="4">
        <f t="shared" si="192"/>
        <v>5.2631578947368418E-2</v>
      </c>
      <c r="H117" s="4">
        <f t="shared" si="192"/>
        <v>0.05</v>
      </c>
      <c r="I117" s="4">
        <f t="shared" si="192"/>
        <v>0.04</v>
      </c>
      <c r="J117" s="4">
        <f t="shared" si="192"/>
        <v>0.05</v>
      </c>
      <c r="K117" s="4">
        <f t="shared" si="192"/>
        <v>3.8461538461538464E-2</v>
      </c>
      <c r="L117" s="4">
        <f t="shared" si="192"/>
        <v>4.1666666666666664E-2</v>
      </c>
      <c r="M117" s="4">
        <f t="shared" si="192"/>
        <v>8.3333333333333329E-2</v>
      </c>
      <c r="N117" s="4">
        <f t="shared" si="192"/>
        <v>8.3333333333333329E-2</v>
      </c>
      <c r="O117" s="4"/>
      <c r="P117" s="4">
        <f t="shared" si="179"/>
        <v>0.68513162276320172</v>
      </c>
      <c r="Q117" s="4">
        <f t="shared" si="180"/>
        <v>5.2702432520246284E-2</v>
      </c>
    </row>
    <row r="118" spans="2:17">
      <c r="B118" s="4">
        <f t="shared" ref="B118:N118" si="193">B23/(B$37)</f>
        <v>4.5454545454545456E-2</v>
      </c>
      <c r="C118" s="4">
        <f t="shared" si="193"/>
        <v>4.7619047619047616E-2</v>
      </c>
      <c r="D118" s="4">
        <f t="shared" si="193"/>
        <v>0.05</v>
      </c>
      <c r="E118" s="4">
        <f t="shared" si="193"/>
        <v>0.05</v>
      </c>
      <c r="F118" s="4">
        <f t="shared" si="193"/>
        <v>5.2631578947368418E-2</v>
      </c>
      <c r="G118" s="4">
        <f t="shared" si="193"/>
        <v>5.2631578947368418E-2</v>
      </c>
      <c r="H118" s="4">
        <f t="shared" si="193"/>
        <v>0.05</v>
      </c>
      <c r="I118" s="4">
        <f t="shared" si="193"/>
        <v>0.04</v>
      </c>
      <c r="J118" s="4">
        <f t="shared" si="193"/>
        <v>0.05</v>
      </c>
      <c r="K118" s="4">
        <f t="shared" si="193"/>
        <v>3.8461538461538464E-2</v>
      </c>
      <c r="L118" s="4">
        <f t="shared" si="193"/>
        <v>4.1666666666666664E-2</v>
      </c>
      <c r="M118" s="4">
        <f t="shared" si="193"/>
        <v>8.3333333333333329E-2</v>
      </c>
      <c r="N118" s="4">
        <f t="shared" si="193"/>
        <v>8.3333333333333329E-2</v>
      </c>
      <c r="O118" s="4"/>
      <c r="P118" s="4">
        <f t="shared" si="179"/>
        <v>0.68513162276320172</v>
      </c>
      <c r="Q118" s="4">
        <f t="shared" si="180"/>
        <v>5.2702432520246284E-2</v>
      </c>
    </row>
    <row r="119" spans="2:17">
      <c r="B119" s="4">
        <f t="shared" ref="B119:N119" si="194">B24/(B$37)</f>
        <v>4.5454545454545456E-2</v>
      </c>
      <c r="C119" s="4">
        <f t="shared" si="194"/>
        <v>4.7619047619047616E-2</v>
      </c>
      <c r="D119" s="4">
        <f t="shared" si="194"/>
        <v>0</v>
      </c>
      <c r="E119" s="4">
        <f t="shared" si="194"/>
        <v>0</v>
      </c>
      <c r="F119" s="4">
        <f t="shared" si="194"/>
        <v>0</v>
      </c>
      <c r="G119" s="4">
        <f t="shared" si="194"/>
        <v>0</v>
      </c>
      <c r="H119" s="4">
        <f t="shared" si="194"/>
        <v>0.05</v>
      </c>
      <c r="I119" s="4">
        <f t="shared" si="194"/>
        <v>0.04</v>
      </c>
      <c r="J119" s="4">
        <f t="shared" si="194"/>
        <v>0</v>
      </c>
      <c r="K119" s="4">
        <f t="shared" si="194"/>
        <v>3.8461538461538464E-2</v>
      </c>
      <c r="L119" s="4">
        <f t="shared" si="194"/>
        <v>4.1666666666666664E-2</v>
      </c>
      <c r="M119" s="4">
        <f t="shared" si="194"/>
        <v>8.3333333333333329E-2</v>
      </c>
      <c r="N119" s="4">
        <f t="shared" si="194"/>
        <v>8.3333333333333329E-2</v>
      </c>
      <c r="O119" s="4"/>
      <c r="P119" s="4">
        <f t="shared" si="179"/>
        <v>0.42986846486846486</v>
      </c>
      <c r="Q119" s="4">
        <f t="shared" si="180"/>
        <v>3.3066804989881911E-2</v>
      </c>
    </row>
    <row r="120" spans="2:17">
      <c r="B120" s="4">
        <f t="shared" ref="B120:N120" si="195">B25/(B$37)</f>
        <v>4.5454545454545456E-2</v>
      </c>
      <c r="C120" s="4">
        <f t="shared" si="195"/>
        <v>4.7619047619047616E-2</v>
      </c>
      <c r="D120" s="4">
        <f t="shared" si="195"/>
        <v>0.05</v>
      </c>
      <c r="E120" s="4">
        <f t="shared" si="195"/>
        <v>0.05</v>
      </c>
      <c r="F120" s="4">
        <f t="shared" si="195"/>
        <v>5.2631578947368418E-2</v>
      </c>
      <c r="G120" s="4">
        <f t="shared" si="195"/>
        <v>5.2631578947368418E-2</v>
      </c>
      <c r="H120" s="4">
        <f t="shared" si="195"/>
        <v>0.05</v>
      </c>
      <c r="I120" s="4">
        <f t="shared" si="195"/>
        <v>0.04</v>
      </c>
      <c r="J120" s="4">
        <f t="shared" si="195"/>
        <v>0.05</v>
      </c>
      <c r="K120" s="4">
        <f t="shared" si="195"/>
        <v>3.8461538461538464E-2</v>
      </c>
      <c r="L120" s="4">
        <f t="shared" si="195"/>
        <v>4.1666666666666664E-2</v>
      </c>
      <c r="M120" s="4">
        <f t="shared" si="195"/>
        <v>0</v>
      </c>
      <c r="N120" s="4">
        <f t="shared" si="195"/>
        <v>0</v>
      </c>
      <c r="O120" s="4"/>
      <c r="P120" s="4">
        <f t="shared" si="179"/>
        <v>0.51846495609653498</v>
      </c>
      <c r="Q120" s="4">
        <f t="shared" si="180"/>
        <v>3.988191969973346E-2</v>
      </c>
    </row>
    <row r="121" spans="2:17">
      <c r="B121" s="4">
        <f t="shared" ref="B121:N121" si="196">B26/(B$37)</f>
        <v>4.5454545454545456E-2</v>
      </c>
      <c r="C121" s="4">
        <f t="shared" si="196"/>
        <v>4.7619047619047616E-2</v>
      </c>
      <c r="D121" s="4">
        <f t="shared" si="196"/>
        <v>0.05</v>
      </c>
      <c r="E121" s="4">
        <f t="shared" si="196"/>
        <v>0.05</v>
      </c>
      <c r="F121" s="4">
        <f t="shared" si="196"/>
        <v>5.2631578947368418E-2</v>
      </c>
      <c r="G121" s="4">
        <f t="shared" si="196"/>
        <v>5.2631578947368418E-2</v>
      </c>
      <c r="H121" s="4">
        <f t="shared" si="196"/>
        <v>0.05</v>
      </c>
      <c r="I121" s="4">
        <f t="shared" si="196"/>
        <v>0.04</v>
      </c>
      <c r="J121" s="4">
        <f t="shared" si="196"/>
        <v>0.05</v>
      </c>
      <c r="K121" s="4">
        <f t="shared" si="196"/>
        <v>3.8461538461538464E-2</v>
      </c>
      <c r="L121" s="4">
        <f t="shared" si="196"/>
        <v>4.1666666666666664E-2</v>
      </c>
      <c r="M121" s="4">
        <f t="shared" si="196"/>
        <v>0</v>
      </c>
      <c r="N121" s="4">
        <f t="shared" si="196"/>
        <v>0</v>
      </c>
      <c r="O121" s="4"/>
      <c r="P121" s="4">
        <f t="shared" si="179"/>
        <v>0.51846495609653498</v>
      </c>
      <c r="Q121" s="4">
        <f t="shared" si="180"/>
        <v>3.988191969973346E-2</v>
      </c>
    </row>
    <row r="122" spans="2:17">
      <c r="B122" s="4">
        <f t="shared" ref="B122:N122" si="197">B27/(B$37)</f>
        <v>0</v>
      </c>
      <c r="C122" s="4">
        <f t="shared" si="197"/>
        <v>0</v>
      </c>
      <c r="D122" s="4">
        <f t="shared" si="197"/>
        <v>0</v>
      </c>
      <c r="E122" s="4">
        <f t="shared" si="197"/>
        <v>0</v>
      </c>
      <c r="F122" s="4">
        <f t="shared" si="197"/>
        <v>0</v>
      </c>
      <c r="G122" s="4">
        <f t="shared" si="197"/>
        <v>0</v>
      </c>
      <c r="H122" s="4">
        <f t="shared" si="197"/>
        <v>0</v>
      </c>
      <c r="I122" s="4">
        <f t="shared" si="197"/>
        <v>0.04</v>
      </c>
      <c r="J122" s="4">
        <f t="shared" si="197"/>
        <v>0</v>
      </c>
      <c r="K122" s="4">
        <f t="shared" si="197"/>
        <v>3.8461538461538464E-2</v>
      </c>
      <c r="L122" s="4">
        <f t="shared" si="197"/>
        <v>4.1666666666666664E-2</v>
      </c>
      <c r="M122" s="4">
        <f t="shared" si="197"/>
        <v>0</v>
      </c>
      <c r="N122" s="4">
        <f t="shared" si="197"/>
        <v>0</v>
      </c>
      <c r="O122" s="4"/>
      <c r="P122" s="4">
        <f t="shared" si="179"/>
        <v>0.12012820512820513</v>
      </c>
      <c r="Q122" s="4">
        <f t="shared" si="180"/>
        <v>9.2406311637080862E-3</v>
      </c>
    </row>
    <row r="123" spans="2:17">
      <c r="B123" s="4">
        <f t="shared" ref="B123:N123" si="198">B28/(B$37)</f>
        <v>0</v>
      </c>
      <c r="C123" s="4">
        <f t="shared" si="198"/>
        <v>4.7619047619047616E-2</v>
      </c>
      <c r="D123" s="4">
        <f t="shared" si="198"/>
        <v>0.05</v>
      </c>
      <c r="E123" s="4">
        <f t="shared" si="198"/>
        <v>0.05</v>
      </c>
      <c r="F123" s="4">
        <f t="shared" si="198"/>
        <v>5.2631578947368418E-2</v>
      </c>
      <c r="G123" s="4">
        <f t="shared" si="198"/>
        <v>5.2631578947368418E-2</v>
      </c>
      <c r="H123" s="4">
        <f t="shared" si="198"/>
        <v>0.05</v>
      </c>
      <c r="I123" s="4">
        <f t="shared" si="198"/>
        <v>0.04</v>
      </c>
      <c r="J123" s="4">
        <f t="shared" si="198"/>
        <v>0.05</v>
      </c>
      <c r="K123" s="4">
        <f t="shared" si="198"/>
        <v>3.8461538461538464E-2</v>
      </c>
      <c r="L123" s="4">
        <f t="shared" si="198"/>
        <v>4.1666666666666664E-2</v>
      </c>
      <c r="M123" s="4">
        <f t="shared" si="198"/>
        <v>8.3333333333333329E-2</v>
      </c>
      <c r="N123" s="4">
        <f t="shared" si="198"/>
        <v>8.3333333333333329E-2</v>
      </c>
      <c r="O123" s="4"/>
      <c r="P123" s="4">
        <f t="shared" si="179"/>
        <v>0.63967707730865631</v>
      </c>
      <c r="Q123" s="4">
        <f t="shared" si="180"/>
        <v>4.9205929023742795E-2</v>
      </c>
    </row>
    <row r="124" spans="2:17">
      <c r="B124" s="4">
        <f t="shared" ref="B124:N124" si="199">B29/(B$37)</f>
        <v>4.5454545454545456E-2</v>
      </c>
      <c r="C124" s="4">
        <f t="shared" si="199"/>
        <v>0</v>
      </c>
      <c r="D124" s="4">
        <f t="shared" si="199"/>
        <v>0</v>
      </c>
      <c r="E124" s="4">
        <f t="shared" si="199"/>
        <v>0</v>
      </c>
      <c r="F124" s="4">
        <f t="shared" si="199"/>
        <v>5.2631578947368418E-2</v>
      </c>
      <c r="G124" s="4">
        <f t="shared" si="199"/>
        <v>5.2631578947368418E-2</v>
      </c>
      <c r="H124" s="4">
        <f t="shared" si="199"/>
        <v>0.05</v>
      </c>
      <c r="I124" s="4">
        <f t="shared" si="199"/>
        <v>0.04</v>
      </c>
      <c r="J124" s="4">
        <f t="shared" si="199"/>
        <v>0.05</v>
      </c>
      <c r="K124" s="4">
        <f t="shared" si="199"/>
        <v>3.8461538461538464E-2</v>
      </c>
      <c r="L124" s="4">
        <f t="shared" si="199"/>
        <v>4.1666666666666664E-2</v>
      </c>
      <c r="M124" s="4">
        <f t="shared" si="199"/>
        <v>0</v>
      </c>
      <c r="N124" s="4">
        <f t="shared" si="199"/>
        <v>0</v>
      </c>
      <c r="O124" s="4"/>
      <c r="P124" s="4">
        <f t="shared" si="179"/>
        <v>0.3708459084774875</v>
      </c>
      <c r="Q124" s="4">
        <f t="shared" si="180"/>
        <v>2.8526608344422114E-2</v>
      </c>
    </row>
    <row r="125" spans="2:17">
      <c r="B125" s="4">
        <f t="shared" ref="B125:N125" si="200">B30/(B$37)</f>
        <v>4.5454545454545456E-2</v>
      </c>
      <c r="C125" s="4">
        <f t="shared" si="200"/>
        <v>4.7619047619047616E-2</v>
      </c>
      <c r="D125" s="4">
        <f t="shared" si="200"/>
        <v>0.05</v>
      </c>
      <c r="E125" s="4">
        <f t="shared" si="200"/>
        <v>0.05</v>
      </c>
      <c r="F125" s="4">
        <f t="shared" si="200"/>
        <v>5.2631578947368418E-2</v>
      </c>
      <c r="G125" s="4">
        <f t="shared" si="200"/>
        <v>5.2631578947368418E-2</v>
      </c>
      <c r="H125" s="4">
        <f t="shared" si="200"/>
        <v>0.05</v>
      </c>
      <c r="I125" s="4">
        <f t="shared" si="200"/>
        <v>0</v>
      </c>
      <c r="J125" s="4">
        <f t="shared" si="200"/>
        <v>0.05</v>
      </c>
      <c r="K125" s="4">
        <f t="shared" si="200"/>
        <v>3.8461538461538464E-2</v>
      </c>
      <c r="L125" s="4">
        <f t="shared" si="200"/>
        <v>4.1666666666666664E-2</v>
      </c>
      <c r="M125" s="4">
        <f t="shared" si="200"/>
        <v>8.3333333333333329E-2</v>
      </c>
      <c r="N125" s="4">
        <f t="shared" si="200"/>
        <v>8.3333333333333329E-2</v>
      </c>
      <c r="O125" s="4"/>
      <c r="P125" s="4">
        <f t="shared" si="179"/>
        <v>0.64513162276320168</v>
      </c>
      <c r="Q125" s="4">
        <f t="shared" si="180"/>
        <v>4.962550944332321E-2</v>
      </c>
    </row>
    <row r="126" spans="2:17">
      <c r="B126" s="4">
        <f t="shared" ref="B126:N126" si="201">B31/(B$37)</f>
        <v>0</v>
      </c>
      <c r="C126" s="4">
        <f t="shared" si="201"/>
        <v>4.7619047619047616E-2</v>
      </c>
      <c r="D126" s="4">
        <f t="shared" si="201"/>
        <v>0.05</v>
      </c>
      <c r="E126" s="4">
        <f t="shared" si="201"/>
        <v>0.05</v>
      </c>
      <c r="F126" s="4">
        <f t="shared" si="201"/>
        <v>0</v>
      </c>
      <c r="G126" s="4">
        <f t="shared" si="201"/>
        <v>0</v>
      </c>
      <c r="H126" s="4">
        <f t="shared" si="201"/>
        <v>0</v>
      </c>
      <c r="I126" s="4">
        <f t="shared" si="201"/>
        <v>0.04</v>
      </c>
      <c r="J126" s="4">
        <f t="shared" si="201"/>
        <v>0.05</v>
      </c>
      <c r="K126" s="4">
        <f t="shared" si="201"/>
        <v>3.8461538461538464E-2</v>
      </c>
      <c r="L126" s="4">
        <f t="shared" si="201"/>
        <v>4.1666666666666664E-2</v>
      </c>
      <c r="M126" s="4">
        <f t="shared" si="201"/>
        <v>0</v>
      </c>
      <c r="N126" s="4">
        <f t="shared" si="201"/>
        <v>0</v>
      </c>
      <c r="O126" s="4"/>
      <c r="P126" s="4">
        <f t="shared" si="179"/>
        <v>0.31774725274725274</v>
      </c>
      <c r="Q126" s="4">
        <f t="shared" si="180"/>
        <v>2.4442096365173287E-2</v>
      </c>
    </row>
    <row r="127" spans="2:17">
      <c r="B127" s="4">
        <f t="shared" ref="B127:N127" si="202">B32/(B$37)</f>
        <v>4.5454545454545456E-2</v>
      </c>
      <c r="C127" s="4">
        <f t="shared" si="202"/>
        <v>4.7619047619047616E-2</v>
      </c>
      <c r="D127" s="4">
        <f t="shared" si="202"/>
        <v>0.05</v>
      </c>
      <c r="E127" s="4">
        <f t="shared" si="202"/>
        <v>0</v>
      </c>
      <c r="F127" s="4">
        <f t="shared" si="202"/>
        <v>0</v>
      </c>
      <c r="G127" s="4">
        <f t="shared" si="202"/>
        <v>5.2631578947368418E-2</v>
      </c>
      <c r="H127" s="4">
        <f t="shared" si="202"/>
        <v>0</v>
      </c>
      <c r="I127" s="4">
        <f t="shared" si="202"/>
        <v>0.04</v>
      </c>
      <c r="J127" s="4">
        <f t="shared" si="202"/>
        <v>0</v>
      </c>
      <c r="K127" s="4">
        <f t="shared" si="202"/>
        <v>3.8461538461538464E-2</v>
      </c>
      <c r="L127" s="4">
        <f t="shared" si="202"/>
        <v>4.1666666666666664E-2</v>
      </c>
      <c r="M127" s="4">
        <f t="shared" si="202"/>
        <v>8.3333333333333329E-2</v>
      </c>
      <c r="N127" s="4">
        <f t="shared" si="202"/>
        <v>8.3333333333333329E-2</v>
      </c>
      <c r="O127" s="4"/>
      <c r="P127" s="4">
        <f t="shared" si="179"/>
        <v>0.48250004381583328</v>
      </c>
      <c r="Q127" s="4">
        <f t="shared" si="180"/>
        <v>3.7115387985833331E-2</v>
      </c>
    </row>
    <row r="128" spans="2:17">
      <c r="B128" s="4">
        <f t="shared" ref="B128:N128" si="203">B33/(B$37)</f>
        <v>0</v>
      </c>
      <c r="C128" s="4">
        <f t="shared" si="203"/>
        <v>0</v>
      </c>
      <c r="D128" s="4">
        <f t="shared" si="203"/>
        <v>0.05</v>
      </c>
      <c r="E128" s="4">
        <f t="shared" si="203"/>
        <v>0.05</v>
      </c>
      <c r="F128" s="4">
        <f t="shared" si="203"/>
        <v>5.2631578947368418E-2</v>
      </c>
      <c r="G128" s="4">
        <f t="shared" si="203"/>
        <v>0</v>
      </c>
      <c r="H128" s="4">
        <f t="shared" si="203"/>
        <v>0.05</v>
      </c>
      <c r="I128" s="4">
        <f t="shared" si="203"/>
        <v>0.04</v>
      </c>
      <c r="J128" s="4">
        <f t="shared" si="203"/>
        <v>0.05</v>
      </c>
      <c r="K128" s="4">
        <f t="shared" si="203"/>
        <v>3.8461538461538464E-2</v>
      </c>
      <c r="L128" s="4">
        <f t="shared" si="203"/>
        <v>4.1666666666666664E-2</v>
      </c>
      <c r="M128" s="4">
        <f t="shared" si="203"/>
        <v>0</v>
      </c>
      <c r="N128" s="4">
        <f t="shared" si="203"/>
        <v>0</v>
      </c>
      <c r="O128" s="4"/>
      <c r="P128" s="4">
        <f t="shared" si="179"/>
        <v>0.37275978407557359</v>
      </c>
      <c r="Q128" s="4">
        <f t="shared" si="180"/>
        <v>2.867382954427489E-2</v>
      </c>
    </row>
    <row r="129" spans="2:17">
      <c r="B129" s="4">
        <f t="shared" ref="B129:N129" si="204">B34/(B$37)</f>
        <v>4.5454545454545456E-2</v>
      </c>
      <c r="C129" s="4">
        <f t="shared" si="204"/>
        <v>0</v>
      </c>
      <c r="D129" s="4">
        <f t="shared" si="204"/>
        <v>0.05</v>
      </c>
      <c r="E129" s="4">
        <f t="shared" si="204"/>
        <v>0.05</v>
      </c>
      <c r="F129" s="4">
        <f t="shared" si="204"/>
        <v>5.2631578947368418E-2</v>
      </c>
      <c r="G129" s="4">
        <f t="shared" si="204"/>
        <v>5.2631578947368418E-2</v>
      </c>
      <c r="H129" s="4">
        <f t="shared" si="204"/>
        <v>0.05</v>
      </c>
      <c r="I129" s="4">
        <f t="shared" si="204"/>
        <v>0.04</v>
      </c>
      <c r="J129" s="4">
        <f t="shared" si="204"/>
        <v>0</v>
      </c>
      <c r="K129" s="4">
        <f t="shared" si="204"/>
        <v>3.8461538461538464E-2</v>
      </c>
      <c r="L129" s="4">
        <f t="shared" si="204"/>
        <v>0</v>
      </c>
      <c r="M129" s="4">
        <f t="shared" si="204"/>
        <v>8.3333333333333329E-2</v>
      </c>
      <c r="N129" s="4">
        <f t="shared" si="204"/>
        <v>8.3333333333333329E-2</v>
      </c>
      <c r="O129" s="4"/>
      <c r="P129" s="4">
        <f t="shared" si="179"/>
        <v>0.54584590847748737</v>
      </c>
      <c r="Q129" s="4">
        <f t="shared" si="180"/>
        <v>4.1988146805960566E-2</v>
      </c>
    </row>
    <row r="130" spans="2:17">
      <c r="B130" s="4">
        <f t="shared" ref="B130:N130" si="205">B35/(B$37)</f>
        <v>0</v>
      </c>
      <c r="C130" s="4">
        <f t="shared" si="205"/>
        <v>0</v>
      </c>
      <c r="D130" s="4">
        <f t="shared" si="205"/>
        <v>0</v>
      </c>
      <c r="E130" s="4">
        <f t="shared" si="205"/>
        <v>0</v>
      </c>
      <c r="F130" s="4">
        <f t="shared" si="205"/>
        <v>0</v>
      </c>
      <c r="G130" s="4">
        <f t="shared" si="205"/>
        <v>0</v>
      </c>
      <c r="H130" s="4">
        <f t="shared" si="205"/>
        <v>0</v>
      </c>
      <c r="I130" s="4">
        <f t="shared" si="205"/>
        <v>0</v>
      </c>
      <c r="J130" s="4">
        <f t="shared" si="205"/>
        <v>0</v>
      </c>
      <c r="K130" s="4">
        <f t="shared" si="205"/>
        <v>0</v>
      </c>
      <c r="L130" s="4">
        <f t="shared" si="205"/>
        <v>0</v>
      </c>
      <c r="M130" s="4">
        <f t="shared" si="205"/>
        <v>0</v>
      </c>
      <c r="N130" s="4">
        <f t="shared" si="205"/>
        <v>0</v>
      </c>
      <c r="O130" s="4"/>
      <c r="P130" s="4">
        <f t="shared" si="179"/>
        <v>0</v>
      </c>
      <c r="Q130" s="4">
        <f t="shared" si="180"/>
        <v>0</v>
      </c>
    </row>
    <row r="131" spans="2:17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>
      <c r="B132" s="4">
        <f t="shared" ref="B132:N132" si="206">B37/(B$37)</f>
        <v>1</v>
      </c>
      <c r="C132" s="4">
        <f t="shared" si="206"/>
        <v>1</v>
      </c>
      <c r="D132" s="4">
        <f t="shared" si="206"/>
        <v>1</v>
      </c>
      <c r="E132" s="4">
        <f t="shared" si="206"/>
        <v>1</v>
      </c>
      <c r="F132" s="4">
        <f t="shared" si="206"/>
        <v>1</v>
      </c>
      <c r="G132" s="4">
        <f t="shared" si="206"/>
        <v>1</v>
      </c>
      <c r="H132" s="4">
        <f t="shared" si="206"/>
        <v>1</v>
      </c>
      <c r="I132" s="4">
        <f t="shared" si="206"/>
        <v>1</v>
      </c>
      <c r="J132" s="4">
        <f t="shared" si="206"/>
        <v>1</v>
      </c>
      <c r="K132" s="4">
        <f t="shared" si="206"/>
        <v>1</v>
      </c>
      <c r="L132" s="4">
        <f t="shared" si="206"/>
        <v>1</v>
      </c>
      <c r="M132" s="4">
        <f t="shared" si="206"/>
        <v>1</v>
      </c>
      <c r="N132" s="4">
        <f t="shared" si="206"/>
        <v>1</v>
      </c>
      <c r="O132" s="4"/>
      <c r="P132" s="4">
        <f t="shared" si="179"/>
        <v>13</v>
      </c>
      <c r="Q132" s="4">
        <f t="shared" si="180"/>
        <v>1</v>
      </c>
    </row>
  </sheetData>
  <mergeCells count="32">
    <mergeCell ref="BW3:CC3"/>
    <mergeCell ref="BF5:BL5"/>
    <mergeCell ref="BW5:CC5"/>
    <mergeCell ref="CE4:CL4"/>
    <mergeCell ref="CE5:CL5"/>
    <mergeCell ref="BV4:CC4"/>
    <mergeCell ref="AG38:AG39"/>
    <mergeCell ref="AG72:AG73"/>
    <mergeCell ref="BW6:BX6"/>
    <mergeCell ref="CF6:CG6"/>
    <mergeCell ref="CF7:CF8"/>
    <mergeCell ref="CG7:CG8"/>
    <mergeCell ref="A70:A71"/>
    <mergeCell ref="Q38:Q39"/>
    <mergeCell ref="Q72:Q73"/>
    <mergeCell ref="R72:R73"/>
    <mergeCell ref="AF38:AF39"/>
    <mergeCell ref="A2:AC2"/>
    <mergeCell ref="A1:AC1"/>
    <mergeCell ref="B3:P3"/>
    <mergeCell ref="T3:AE3"/>
    <mergeCell ref="R38:R39"/>
    <mergeCell ref="BO7:BO8"/>
    <mergeCell ref="BP7:BP8"/>
    <mergeCell ref="BO6:BP6"/>
    <mergeCell ref="AG4:AK4"/>
    <mergeCell ref="AM4:AP4"/>
    <mergeCell ref="AT4:AW4"/>
    <mergeCell ref="AY4:BB4"/>
    <mergeCell ref="BG6:BH6"/>
    <mergeCell ref="BF4:BL4"/>
    <mergeCell ref="BN5:BT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3" sqref="G1:H1048576"/>
    </sheetView>
  </sheetViews>
  <sheetFormatPr baseColWidth="10" defaultRowHeight="13" x14ac:dyDescent="0"/>
  <cols>
    <col min="2" max="2" width="6" customWidth="1"/>
    <col min="3" max="3" width="7.28515625" customWidth="1"/>
    <col min="4" max="6" width="7.7109375" customWidth="1"/>
    <col min="7" max="8" width="9.28515625" customWidth="1"/>
  </cols>
  <sheetData>
    <row r="1" spans="1:8" ht="19">
      <c r="A1" s="58" t="s">
        <v>89</v>
      </c>
      <c r="B1" s="58"/>
      <c r="C1" s="58"/>
      <c r="D1" s="58"/>
      <c r="E1" s="58"/>
      <c r="F1" s="58"/>
      <c r="G1" s="58"/>
      <c r="H1" s="58"/>
    </row>
    <row r="2" spans="1:8" ht="14">
      <c r="A2" s="60" t="s">
        <v>91</v>
      </c>
      <c r="B2" s="60"/>
      <c r="C2" s="60"/>
      <c r="D2" s="60"/>
      <c r="E2" s="60"/>
      <c r="F2" s="60"/>
      <c r="G2" s="60"/>
      <c r="H2" s="60"/>
    </row>
    <row r="3" spans="1:8" ht="14">
      <c r="A3" s="55"/>
      <c r="B3" s="61" t="s">
        <v>61</v>
      </c>
      <c r="C3" s="61"/>
      <c r="D3" s="59" t="s">
        <v>93</v>
      </c>
      <c r="E3" s="62"/>
      <c r="F3" s="62"/>
      <c r="G3" s="62"/>
      <c r="H3" s="55"/>
    </row>
    <row r="4" spans="1:8" ht="14">
      <c r="A4" s="55"/>
      <c r="B4" s="60" t="s">
        <v>94</v>
      </c>
      <c r="C4" s="60" t="s">
        <v>95</v>
      </c>
      <c r="D4" s="62" t="s">
        <v>56</v>
      </c>
      <c r="E4" s="62" t="s">
        <v>56</v>
      </c>
      <c r="F4" s="62" t="s">
        <v>56</v>
      </c>
      <c r="G4" s="62" t="s">
        <v>56</v>
      </c>
      <c r="H4" s="62" t="s">
        <v>56</v>
      </c>
    </row>
    <row r="5" spans="1:8" ht="14">
      <c r="A5" s="55" t="s">
        <v>0</v>
      </c>
      <c r="B5" s="60"/>
      <c r="C5" s="60"/>
      <c r="D5" s="62" t="s">
        <v>50</v>
      </c>
      <c r="E5" s="62" t="s">
        <v>37</v>
      </c>
      <c r="F5" s="62" t="s">
        <v>42</v>
      </c>
      <c r="G5" s="62" t="s">
        <v>53</v>
      </c>
      <c r="H5" s="57" t="s">
        <v>88</v>
      </c>
    </row>
    <row r="6" spans="1:8" ht="14">
      <c r="A6" s="55" t="s">
        <v>13</v>
      </c>
      <c r="B6" s="55">
        <v>250</v>
      </c>
      <c r="C6" s="55">
        <v>794</v>
      </c>
      <c r="D6" s="56">
        <v>242914.97975708501</v>
      </c>
      <c r="E6" s="56">
        <v>51208.841315219055</v>
      </c>
      <c r="F6" s="56">
        <v>278542.51012145751</v>
      </c>
      <c r="G6" s="56">
        <v>572666.33119376155</v>
      </c>
      <c r="H6" s="56">
        <v>13850.773198708832</v>
      </c>
    </row>
    <row r="7" spans="1:8" ht="14">
      <c r="A7" s="55" t="s">
        <v>7</v>
      </c>
      <c r="B7" s="55">
        <v>250</v>
      </c>
      <c r="C7" s="55">
        <v>794</v>
      </c>
      <c r="D7" s="56">
        <v>242914.97975708501</v>
      </c>
      <c r="E7" s="56">
        <v>51208.841315219055</v>
      </c>
      <c r="F7" s="56">
        <v>278542.51012145751</v>
      </c>
      <c r="G7" s="56">
        <v>572666.33119376155</v>
      </c>
      <c r="H7" s="56">
        <v>13850.773198708832</v>
      </c>
    </row>
    <row r="8" spans="1:8" ht="14">
      <c r="A8" s="55" t="s">
        <v>8</v>
      </c>
      <c r="B8" s="55">
        <v>250</v>
      </c>
      <c r="C8" s="55">
        <v>794</v>
      </c>
      <c r="D8" s="56">
        <v>242914.97975708501</v>
      </c>
      <c r="E8" s="56">
        <v>51208.841315219055</v>
      </c>
      <c r="F8" s="56">
        <v>278542.51012145751</v>
      </c>
      <c r="G8" s="56">
        <v>572666.33119376155</v>
      </c>
      <c r="H8" s="56">
        <v>13850.773198708832</v>
      </c>
    </row>
    <row r="9" spans="1:8" ht="14">
      <c r="A9" s="55" t="s">
        <v>9</v>
      </c>
      <c r="B9" s="55">
        <v>228</v>
      </c>
      <c r="C9" s="55">
        <v>94</v>
      </c>
      <c r="D9" s="56">
        <v>242914.97975708501</v>
      </c>
      <c r="E9" s="56">
        <v>47471.687780494678</v>
      </c>
      <c r="F9" s="56">
        <v>24291.497975708502</v>
      </c>
      <c r="G9" s="56">
        <v>314678.16551328823</v>
      </c>
      <c r="H9" s="56">
        <v>-2482.004168430019</v>
      </c>
    </row>
    <row r="10" spans="1:8" ht="14">
      <c r="A10" s="55" t="s">
        <v>1</v>
      </c>
      <c r="B10" s="55">
        <v>248</v>
      </c>
      <c r="C10" s="55">
        <v>0</v>
      </c>
      <c r="D10" s="56">
        <v>0</v>
      </c>
      <c r="E10" s="56">
        <v>38751.662866137776</v>
      </c>
      <c r="F10" s="56">
        <v>0</v>
      </c>
      <c r="G10" s="56">
        <v>38751.662866137776</v>
      </c>
      <c r="H10" s="56">
        <v>-7305.6115832177902</v>
      </c>
    </row>
    <row r="11" spans="1:8" ht="14">
      <c r="A11" s="55" t="s">
        <v>2</v>
      </c>
      <c r="B11" s="55">
        <v>104</v>
      </c>
      <c r="C11" s="55">
        <v>0</v>
      </c>
      <c r="D11" s="56">
        <v>0</v>
      </c>
      <c r="E11" s="56">
        <v>19672.510609913286</v>
      </c>
      <c r="F11" s="56">
        <v>0</v>
      </c>
      <c r="G11" s="56">
        <v>19672.510609913286</v>
      </c>
      <c r="H11" s="56">
        <v>358.16971179643485</v>
      </c>
    </row>
    <row r="12" spans="1:8" ht="14">
      <c r="A12" s="55" t="s">
        <v>3</v>
      </c>
      <c r="B12" s="55">
        <v>248</v>
      </c>
      <c r="C12" s="55">
        <v>0</v>
      </c>
      <c r="D12" s="56">
        <v>0</v>
      </c>
      <c r="E12" s="56">
        <v>38751.662866137776</v>
      </c>
      <c r="F12" s="56">
        <v>0</v>
      </c>
      <c r="G12" s="56">
        <v>38751.662866137776</v>
      </c>
      <c r="H12" s="56">
        <v>-7305.6115832177902</v>
      </c>
    </row>
    <row r="13" spans="1:8" ht="14">
      <c r="A13" s="55" t="s">
        <v>4</v>
      </c>
      <c r="B13" s="55">
        <v>248</v>
      </c>
      <c r="C13" s="55">
        <v>0</v>
      </c>
      <c r="D13" s="56">
        <v>0</v>
      </c>
      <c r="E13" s="56">
        <v>38751.662866137776</v>
      </c>
      <c r="F13" s="56">
        <v>0</v>
      </c>
      <c r="G13" s="56">
        <v>38751.662866137776</v>
      </c>
      <c r="H13" s="56">
        <v>-7305.6115832177902</v>
      </c>
    </row>
    <row r="14" spans="1:8" ht="14">
      <c r="A14" s="55" t="s">
        <v>5</v>
      </c>
      <c r="B14" s="55">
        <v>117</v>
      </c>
      <c r="C14" s="55">
        <v>0</v>
      </c>
      <c r="D14" s="56">
        <v>0</v>
      </c>
      <c r="E14" s="56">
        <v>20047.162593344307</v>
      </c>
      <c r="F14" s="56">
        <v>0</v>
      </c>
      <c r="G14" s="56">
        <v>20047.162593344307</v>
      </c>
      <c r="H14" s="56">
        <v>-1681.4709170371527</v>
      </c>
    </row>
    <row r="15" spans="1:8" ht="14">
      <c r="A15" s="55" t="s">
        <v>10</v>
      </c>
      <c r="B15" s="55">
        <v>162</v>
      </c>
      <c r="C15" s="55">
        <v>0</v>
      </c>
      <c r="D15" s="56">
        <v>0</v>
      </c>
      <c r="E15" s="56">
        <v>31277.355796689015</v>
      </c>
      <c r="F15" s="56">
        <v>0</v>
      </c>
      <c r="G15" s="56">
        <v>31277.355796689015</v>
      </c>
      <c r="H15" s="56">
        <v>1191.5555515454532</v>
      </c>
    </row>
    <row r="16" spans="1:8" ht="14">
      <c r="A16" s="55" t="s">
        <v>11</v>
      </c>
      <c r="B16" s="55">
        <v>198</v>
      </c>
      <c r="C16" s="55">
        <v>0</v>
      </c>
      <c r="D16" s="56">
        <v>0</v>
      </c>
      <c r="E16" s="56">
        <v>27966.368893117407</v>
      </c>
      <c r="F16" s="56">
        <v>0</v>
      </c>
      <c r="G16" s="56">
        <v>27966.368893117407</v>
      </c>
      <c r="H16" s="56">
        <v>-8805.1647398358346</v>
      </c>
    </row>
    <row r="17" spans="1:8" ht="14">
      <c r="A17" s="55" t="s">
        <v>6</v>
      </c>
      <c r="B17" s="55">
        <v>250</v>
      </c>
      <c r="C17" s="55">
        <v>0</v>
      </c>
      <c r="D17" s="56">
        <v>0</v>
      </c>
      <c r="E17" s="56">
        <v>51208.841315219055</v>
      </c>
      <c r="F17" s="56">
        <v>0</v>
      </c>
      <c r="G17" s="56">
        <v>51208.841315219055</v>
      </c>
      <c r="H17" s="56">
        <v>4780.1372332073943</v>
      </c>
    </row>
    <row r="18" spans="1:8" ht="14">
      <c r="A18" s="55" t="s">
        <v>12</v>
      </c>
      <c r="B18" s="55">
        <v>210</v>
      </c>
      <c r="C18" s="55">
        <v>0</v>
      </c>
      <c r="D18" s="56">
        <v>0</v>
      </c>
      <c r="E18" s="56">
        <v>30883.971214086447</v>
      </c>
      <c r="F18" s="56">
        <v>0</v>
      </c>
      <c r="G18" s="56">
        <v>30883.971214086447</v>
      </c>
      <c r="H18" s="56">
        <v>-8116.1402148033576</v>
      </c>
    </row>
    <row r="19" spans="1:8" ht="14">
      <c r="A19" s="55" t="s">
        <v>27</v>
      </c>
      <c r="B19" s="55">
        <v>250</v>
      </c>
      <c r="C19" s="55">
        <v>163</v>
      </c>
      <c r="D19" s="56">
        <v>0</v>
      </c>
      <c r="E19" s="56">
        <v>51208.841315219055</v>
      </c>
      <c r="F19" s="56">
        <v>43724.696356275301</v>
      </c>
      <c r="G19" s="56">
        <v>94933.53767149437</v>
      </c>
      <c r="H19" s="56">
        <v>-6814.9592158331989</v>
      </c>
    </row>
    <row r="20" spans="1:8" ht="14">
      <c r="A20" s="55" t="s">
        <v>14</v>
      </c>
      <c r="B20" s="55">
        <v>250</v>
      </c>
      <c r="C20" s="55">
        <v>0</v>
      </c>
      <c r="D20" s="56">
        <v>0</v>
      </c>
      <c r="E20" s="56">
        <v>51208.841315219055</v>
      </c>
      <c r="F20" s="56">
        <v>0</v>
      </c>
      <c r="G20" s="56">
        <v>51208.841315219055</v>
      </c>
      <c r="H20" s="56">
        <v>4780.1372332073943</v>
      </c>
    </row>
    <row r="21" spans="1:8" ht="14">
      <c r="A21" s="55" t="s">
        <v>15</v>
      </c>
      <c r="B21" s="55">
        <v>104</v>
      </c>
      <c r="C21" s="55">
        <v>0</v>
      </c>
      <c r="D21" s="56">
        <v>0</v>
      </c>
      <c r="E21" s="56">
        <v>32129.689058994569</v>
      </c>
      <c r="F21" s="56">
        <v>0</v>
      </c>
      <c r="G21" s="56">
        <v>32129.689058994569</v>
      </c>
      <c r="H21" s="56">
        <v>12815.348160877718</v>
      </c>
    </row>
    <row r="22" spans="1:8" ht="14">
      <c r="A22" s="55" t="s">
        <v>16</v>
      </c>
      <c r="B22" s="55">
        <v>248</v>
      </c>
      <c r="C22" s="55">
        <v>0</v>
      </c>
      <c r="D22" s="56">
        <v>0</v>
      </c>
      <c r="E22" s="56">
        <v>38751.662866137776</v>
      </c>
      <c r="F22" s="56">
        <v>0</v>
      </c>
      <c r="G22" s="56">
        <v>38751.662866137776</v>
      </c>
      <c r="H22" s="56">
        <v>-7305.6115832177902</v>
      </c>
    </row>
    <row r="23" spans="1:8" ht="14">
      <c r="A23" s="55" t="s">
        <v>17</v>
      </c>
      <c r="B23" s="55">
        <v>248</v>
      </c>
      <c r="C23" s="55">
        <v>142</v>
      </c>
      <c r="D23" s="56">
        <v>0</v>
      </c>
      <c r="E23" s="56">
        <v>38751.662866137776</v>
      </c>
      <c r="F23" s="56">
        <v>43724.696356275301</v>
      </c>
      <c r="G23" s="56">
        <v>82476.35922241307</v>
      </c>
      <c r="H23" s="56">
        <v>-11773.618161634877</v>
      </c>
    </row>
    <row r="24" spans="1:8" ht="14">
      <c r="A24" s="55" t="s">
        <v>18</v>
      </c>
      <c r="B24" s="55">
        <v>46</v>
      </c>
      <c r="C24" s="55">
        <v>0</v>
      </c>
      <c r="D24" s="56">
        <v>0</v>
      </c>
      <c r="E24" s="56">
        <v>8978.7509282993542</v>
      </c>
      <c r="F24" s="56">
        <v>0</v>
      </c>
      <c r="G24" s="56">
        <v>8978.7509282993542</v>
      </c>
      <c r="H24" s="56">
        <v>435.86937720920923</v>
      </c>
    </row>
    <row r="25" spans="1:8" ht="14">
      <c r="A25" s="55" t="s">
        <v>19</v>
      </c>
      <c r="B25" s="55">
        <v>237</v>
      </c>
      <c r="C25" s="55">
        <v>0</v>
      </c>
      <c r="D25" s="56">
        <v>0</v>
      </c>
      <c r="E25" s="56">
        <v>47811.42901092417</v>
      </c>
      <c r="F25" s="56">
        <v>0</v>
      </c>
      <c r="G25" s="56">
        <v>47811.42901092417</v>
      </c>
      <c r="H25" s="56">
        <v>3797.0175411771183</v>
      </c>
    </row>
    <row r="26" spans="1:8" ht="14">
      <c r="A26" s="55" t="s">
        <v>20</v>
      </c>
      <c r="B26" s="55">
        <v>139</v>
      </c>
      <c r="C26" s="55">
        <v>0</v>
      </c>
      <c r="D26" s="56">
        <v>0</v>
      </c>
      <c r="E26" s="56">
        <v>27718.161954094361</v>
      </c>
      <c r="F26" s="56">
        <v>0</v>
      </c>
      <c r="G26" s="56">
        <v>27718.161954094361</v>
      </c>
      <c r="H26" s="56">
        <v>1903.8024844958782</v>
      </c>
    </row>
    <row r="27" spans="1:8" ht="14">
      <c r="A27" s="55" t="s">
        <v>21</v>
      </c>
      <c r="B27" s="55">
        <v>237</v>
      </c>
      <c r="C27" s="55">
        <v>0</v>
      </c>
      <c r="D27" s="56">
        <v>0</v>
      </c>
      <c r="E27" s="56">
        <v>48219.118487439562</v>
      </c>
      <c r="F27" s="56">
        <v>0</v>
      </c>
      <c r="G27" s="56">
        <v>48219.118487439562</v>
      </c>
      <c r="H27" s="56">
        <v>4204.7070176925072</v>
      </c>
    </row>
    <row r="28" spans="1:8" ht="14">
      <c r="A28" s="55" t="s">
        <v>22</v>
      </c>
      <c r="B28" s="55">
        <v>177</v>
      </c>
      <c r="C28" s="55">
        <v>0</v>
      </c>
      <c r="D28" s="56">
        <v>0</v>
      </c>
      <c r="E28" s="56">
        <v>23749.405375067163</v>
      </c>
      <c r="F28" s="56">
        <v>0</v>
      </c>
      <c r="G28" s="56">
        <v>23749.405375067163</v>
      </c>
      <c r="H28" s="56">
        <v>-9122.1171149970924</v>
      </c>
    </row>
    <row r="29" spans="1:8" ht="14">
      <c r="A29" s="55" t="s">
        <v>26</v>
      </c>
      <c r="B29" s="55">
        <v>146</v>
      </c>
      <c r="C29" s="55">
        <v>0</v>
      </c>
      <c r="D29" s="56">
        <v>0</v>
      </c>
      <c r="E29" s="56">
        <v>36063.534885020243</v>
      </c>
      <c r="F29" s="56">
        <v>0</v>
      </c>
      <c r="G29" s="56">
        <v>36063.534885020243</v>
      </c>
      <c r="H29" s="56">
        <v>8949.1717011254277</v>
      </c>
    </row>
    <row r="30" spans="1:8" ht="14">
      <c r="A30" s="55" t="s">
        <v>23</v>
      </c>
      <c r="B30" s="55">
        <v>195</v>
      </c>
      <c r="C30" s="55">
        <v>0</v>
      </c>
      <c r="D30" s="56">
        <v>0</v>
      </c>
      <c r="E30" s="56">
        <v>27861.210893222564</v>
      </c>
      <c r="F30" s="56">
        <v>0</v>
      </c>
      <c r="G30" s="56">
        <v>27861.210893222564</v>
      </c>
      <c r="H30" s="56">
        <v>-8353.1782907465258</v>
      </c>
    </row>
    <row r="31" spans="1:8" ht="14">
      <c r="A31" s="55" t="s">
        <v>24</v>
      </c>
      <c r="B31" s="55">
        <v>192</v>
      </c>
      <c r="C31" s="55">
        <v>0</v>
      </c>
      <c r="D31" s="56">
        <v>0</v>
      </c>
      <c r="E31" s="56">
        <v>40798.199325629699</v>
      </c>
      <c r="F31" s="56">
        <v>0</v>
      </c>
      <c r="G31" s="56">
        <v>40798.199325629699</v>
      </c>
      <c r="H31" s="56">
        <v>5140.9545906447402</v>
      </c>
    </row>
    <row r="32" spans="1:8" ht="14">
      <c r="A32" s="55" t="s">
        <v>25</v>
      </c>
      <c r="B32" s="55">
        <v>0</v>
      </c>
      <c r="C32" s="55">
        <v>82</v>
      </c>
      <c r="D32" s="56">
        <v>0</v>
      </c>
      <c r="E32" s="56">
        <v>0</v>
      </c>
      <c r="F32" s="56">
        <v>24291.497975708502</v>
      </c>
      <c r="G32" s="56">
        <v>24291.497975708502</v>
      </c>
      <c r="H32" s="56">
        <v>-3538.0910429166752</v>
      </c>
    </row>
    <row r="33" spans="1:8" ht="14">
      <c r="A33" s="55"/>
      <c r="B33" s="55"/>
      <c r="C33" s="55"/>
      <c r="D33" s="56"/>
      <c r="E33" s="56"/>
      <c r="F33" s="56"/>
      <c r="G33" s="56"/>
      <c r="H33" s="56"/>
    </row>
    <row r="34" spans="1:8" ht="14">
      <c r="A34" s="55" t="s">
        <v>53</v>
      </c>
      <c r="B34" s="55">
        <v>5232</v>
      </c>
      <c r="C34" s="55">
        <v>2863</v>
      </c>
      <c r="D34" s="56">
        <v>971659.91902834002</v>
      </c>
      <c r="E34" s="56">
        <v>971659.91902834002</v>
      </c>
      <c r="F34" s="56">
        <v>971659.91902834014</v>
      </c>
      <c r="G34" s="56">
        <v>2914979.7570850202</v>
      </c>
      <c r="H34" s="56">
        <v>-1.1732481652870774E-10</v>
      </c>
    </row>
  </sheetData>
  <mergeCells count="5">
    <mergeCell ref="A1:H1"/>
    <mergeCell ref="A2:H2"/>
    <mergeCell ref="B3:C3"/>
    <mergeCell ref="B4:B5"/>
    <mergeCell ref="C4:C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5" sqref="I5"/>
    </sheetView>
  </sheetViews>
  <sheetFormatPr baseColWidth="10" defaultRowHeight="13" x14ac:dyDescent="0"/>
  <cols>
    <col min="2" max="2" width="5.140625" customWidth="1"/>
    <col min="3" max="3" width="4.28515625" customWidth="1"/>
    <col min="4" max="4" width="8.28515625" customWidth="1"/>
    <col min="5" max="6" width="9" customWidth="1"/>
    <col min="7" max="7" width="9.28515625" customWidth="1"/>
    <col min="8" max="8" width="8.42578125" customWidth="1"/>
  </cols>
  <sheetData>
    <row r="1" spans="1:8" ht="23" customHeight="1">
      <c r="A1" s="69" t="s">
        <v>90</v>
      </c>
      <c r="B1" s="69"/>
      <c r="C1" s="69"/>
      <c r="D1" s="69"/>
      <c r="E1" s="69"/>
      <c r="F1" s="69"/>
      <c r="G1" s="69"/>
      <c r="H1" s="69"/>
    </row>
    <row r="2" spans="1:8">
      <c r="A2" s="71" t="s">
        <v>86</v>
      </c>
      <c r="B2" s="71"/>
      <c r="C2" s="71"/>
      <c r="D2" s="71"/>
      <c r="E2" s="71"/>
      <c r="F2" s="71"/>
      <c r="G2" s="71"/>
      <c r="H2" s="71"/>
    </row>
    <row r="3" spans="1:8" ht="14">
      <c r="A3" s="64"/>
      <c r="B3" s="70" t="s">
        <v>58</v>
      </c>
      <c r="C3" s="70"/>
      <c r="D3" s="66" t="s">
        <v>48</v>
      </c>
      <c r="E3" s="66" t="s">
        <v>48</v>
      </c>
      <c r="F3" s="66" t="s">
        <v>48</v>
      </c>
      <c r="G3" s="65" t="s">
        <v>48</v>
      </c>
      <c r="H3" s="65" t="s">
        <v>87</v>
      </c>
    </row>
    <row r="4" spans="1:8" ht="14">
      <c r="A4" s="64"/>
      <c r="B4" s="66" t="s">
        <v>37</v>
      </c>
      <c r="C4" s="66" t="s">
        <v>42</v>
      </c>
      <c r="D4" s="66" t="s">
        <v>59</v>
      </c>
      <c r="E4" s="66" t="s">
        <v>37</v>
      </c>
      <c r="F4" s="66" t="s">
        <v>42</v>
      </c>
      <c r="G4" s="65" t="s">
        <v>53</v>
      </c>
      <c r="H4" s="65" t="s">
        <v>48</v>
      </c>
    </row>
    <row r="5" spans="1:8" ht="14">
      <c r="A5" s="63" t="s">
        <v>60</v>
      </c>
      <c r="B5" s="64"/>
      <c r="C5" s="64"/>
      <c r="D5" s="64"/>
      <c r="E5" s="64"/>
      <c r="F5" s="64"/>
      <c r="G5" s="64"/>
      <c r="H5" s="64"/>
    </row>
    <row r="6" spans="1:8" ht="14">
      <c r="A6" s="64" t="s">
        <v>13</v>
      </c>
      <c r="B6" s="67">
        <v>250</v>
      </c>
      <c r="C6" s="67">
        <v>794</v>
      </c>
      <c r="D6" s="68">
        <v>15000000</v>
      </c>
      <c r="E6" s="68">
        <v>3162146</v>
      </c>
      <c r="F6" s="68">
        <v>17200000</v>
      </c>
      <c r="G6" s="68">
        <v>35362146</v>
      </c>
      <c r="H6" s="68">
        <v>855285</v>
      </c>
    </row>
    <row r="7" spans="1:8" ht="14">
      <c r="A7" s="64" t="s">
        <v>7</v>
      </c>
      <c r="B7" s="67">
        <v>250</v>
      </c>
      <c r="C7" s="67">
        <v>794</v>
      </c>
      <c r="D7" s="68">
        <v>15000000</v>
      </c>
      <c r="E7" s="68">
        <v>3162146</v>
      </c>
      <c r="F7" s="68">
        <v>17200000</v>
      </c>
      <c r="G7" s="68">
        <v>35362146</v>
      </c>
      <c r="H7" s="68">
        <v>855285</v>
      </c>
    </row>
    <row r="8" spans="1:8" ht="14">
      <c r="A8" s="64" t="s">
        <v>8</v>
      </c>
      <c r="B8" s="67">
        <v>250</v>
      </c>
      <c r="C8" s="67">
        <v>794</v>
      </c>
      <c r="D8" s="68">
        <v>15000000</v>
      </c>
      <c r="E8" s="68">
        <v>3162146</v>
      </c>
      <c r="F8" s="68">
        <v>17200000</v>
      </c>
      <c r="G8" s="68">
        <v>35362146</v>
      </c>
      <c r="H8" s="68">
        <v>855285</v>
      </c>
    </row>
    <row r="9" spans="1:8" ht="14">
      <c r="A9" s="64" t="s">
        <v>9</v>
      </c>
      <c r="B9" s="67">
        <v>228</v>
      </c>
      <c r="C9" s="67">
        <v>94</v>
      </c>
      <c r="D9" s="68">
        <v>15000000</v>
      </c>
      <c r="E9" s="68">
        <v>2931377</v>
      </c>
      <c r="F9" s="68">
        <v>1500000</v>
      </c>
      <c r="G9" s="68">
        <v>19431377</v>
      </c>
      <c r="H9" s="68">
        <v>-153264</v>
      </c>
    </row>
    <row r="10" spans="1:8" ht="14">
      <c r="A10" s="64" t="s">
        <v>1</v>
      </c>
      <c r="B10" s="67">
        <v>248</v>
      </c>
      <c r="C10" s="67">
        <v>0</v>
      </c>
      <c r="D10" s="68">
        <v>0</v>
      </c>
      <c r="E10" s="68">
        <v>2392915</v>
      </c>
      <c r="F10" s="68">
        <v>0</v>
      </c>
      <c r="G10" s="68">
        <v>2392915</v>
      </c>
      <c r="H10" s="68">
        <v>-451122</v>
      </c>
    </row>
    <row r="11" spans="1:8" ht="14">
      <c r="A11" s="64" t="s">
        <v>2</v>
      </c>
      <c r="B11" s="67">
        <v>104</v>
      </c>
      <c r="C11" s="67">
        <v>0</v>
      </c>
      <c r="D11" s="68">
        <v>0</v>
      </c>
      <c r="E11" s="68">
        <v>1214778</v>
      </c>
      <c r="F11" s="68">
        <v>0</v>
      </c>
      <c r="G11" s="68">
        <v>1214778</v>
      </c>
      <c r="H11" s="68">
        <v>22117</v>
      </c>
    </row>
    <row r="12" spans="1:8" ht="14">
      <c r="A12" s="64" t="s">
        <v>3</v>
      </c>
      <c r="B12" s="67">
        <v>248</v>
      </c>
      <c r="C12" s="67">
        <v>0</v>
      </c>
      <c r="D12" s="68">
        <v>0</v>
      </c>
      <c r="E12" s="68">
        <v>2392915</v>
      </c>
      <c r="F12" s="68">
        <v>0</v>
      </c>
      <c r="G12" s="68">
        <v>2392915</v>
      </c>
      <c r="H12" s="68">
        <v>-451122</v>
      </c>
    </row>
    <row r="13" spans="1:8" ht="14">
      <c r="A13" s="64" t="s">
        <v>4</v>
      </c>
      <c r="B13" s="67">
        <v>248</v>
      </c>
      <c r="C13" s="67">
        <v>0</v>
      </c>
      <c r="D13" s="68">
        <v>0</v>
      </c>
      <c r="E13" s="68">
        <v>2392915</v>
      </c>
      <c r="F13" s="68">
        <v>0</v>
      </c>
      <c r="G13" s="68">
        <v>2392915</v>
      </c>
      <c r="H13" s="68">
        <v>-451122</v>
      </c>
    </row>
    <row r="14" spans="1:8" ht="14">
      <c r="A14" s="64" t="s">
        <v>5</v>
      </c>
      <c r="B14" s="67">
        <v>117</v>
      </c>
      <c r="C14" s="67">
        <v>0</v>
      </c>
      <c r="D14" s="68">
        <v>0</v>
      </c>
      <c r="E14" s="68">
        <v>1237912</v>
      </c>
      <c r="F14" s="68">
        <v>0</v>
      </c>
      <c r="G14" s="68">
        <v>1237912</v>
      </c>
      <c r="H14" s="68">
        <v>-103831</v>
      </c>
    </row>
    <row r="15" spans="1:8" ht="14">
      <c r="A15" s="64" t="s">
        <v>10</v>
      </c>
      <c r="B15" s="67">
        <v>162</v>
      </c>
      <c r="C15" s="67">
        <v>0</v>
      </c>
      <c r="D15" s="68">
        <v>0</v>
      </c>
      <c r="E15" s="68">
        <v>1931377</v>
      </c>
      <c r="F15" s="68">
        <v>0</v>
      </c>
      <c r="G15" s="68">
        <v>1931377</v>
      </c>
      <c r="H15" s="68">
        <v>73579</v>
      </c>
    </row>
    <row r="16" spans="1:8" ht="14">
      <c r="A16" s="64" t="s">
        <v>11</v>
      </c>
      <c r="B16" s="67">
        <v>198</v>
      </c>
      <c r="C16" s="67">
        <v>0</v>
      </c>
      <c r="D16" s="68">
        <v>0</v>
      </c>
      <c r="E16" s="68">
        <v>1726923</v>
      </c>
      <c r="F16" s="68">
        <v>0</v>
      </c>
      <c r="G16" s="68">
        <v>1726923</v>
      </c>
      <c r="H16" s="68">
        <v>-543719</v>
      </c>
    </row>
    <row r="17" spans="1:8" ht="14">
      <c r="A17" s="64" t="s">
        <v>6</v>
      </c>
      <c r="B17" s="67">
        <v>250</v>
      </c>
      <c r="C17" s="67">
        <v>0</v>
      </c>
      <c r="D17" s="68">
        <v>0</v>
      </c>
      <c r="E17" s="68">
        <v>3162146</v>
      </c>
      <c r="F17" s="68">
        <v>0</v>
      </c>
      <c r="G17" s="68">
        <v>3162146</v>
      </c>
      <c r="H17" s="68">
        <v>295173</v>
      </c>
    </row>
    <row r="18" spans="1:8" ht="14">
      <c r="A18" s="64" t="s">
        <v>12</v>
      </c>
      <c r="B18" s="67">
        <v>210</v>
      </c>
      <c r="C18" s="67">
        <v>0</v>
      </c>
      <c r="D18" s="68">
        <v>0</v>
      </c>
      <c r="E18" s="68">
        <v>1907085</v>
      </c>
      <c r="F18" s="68">
        <v>0</v>
      </c>
      <c r="G18" s="68">
        <v>1907085</v>
      </c>
      <c r="H18" s="68">
        <v>-501172</v>
      </c>
    </row>
    <row r="19" spans="1:8" ht="14">
      <c r="A19" s="64" t="s">
        <v>27</v>
      </c>
      <c r="B19" s="67">
        <v>250</v>
      </c>
      <c r="C19" s="67">
        <v>163</v>
      </c>
      <c r="D19" s="68">
        <v>0</v>
      </c>
      <c r="E19" s="68">
        <v>3162146</v>
      </c>
      <c r="F19" s="68">
        <v>2700000</v>
      </c>
      <c r="G19" s="68">
        <v>5862146</v>
      </c>
      <c r="H19" s="68">
        <v>-420824</v>
      </c>
    </row>
    <row r="20" spans="1:8" ht="14">
      <c r="A20" s="64" t="s">
        <v>14</v>
      </c>
      <c r="B20" s="67">
        <v>250</v>
      </c>
      <c r="C20" s="67">
        <v>0</v>
      </c>
      <c r="D20" s="68">
        <v>0</v>
      </c>
      <c r="E20" s="68">
        <v>3162146</v>
      </c>
      <c r="F20" s="68">
        <v>0</v>
      </c>
      <c r="G20" s="68">
        <v>3162146</v>
      </c>
      <c r="H20" s="68">
        <v>295173</v>
      </c>
    </row>
    <row r="21" spans="1:8" ht="14">
      <c r="A21" s="64" t="s">
        <v>15</v>
      </c>
      <c r="B21" s="67">
        <v>104</v>
      </c>
      <c r="C21" s="67">
        <v>0</v>
      </c>
      <c r="D21" s="68">
        <v>0</v>
      </c>
      <c r="E21" s="68">
        <v>1984008</v>
      </c>
      <c r="F21" s="68">
        <v>0</v>
      </c>
      <c r="G21" s="68">
        <v>1984008</v>
      </c>
      <c r="H21" s="68">
        <v>791348</v>
      </c>
    </row>
    <row r="22" spans="1:8" ht="14">
      <c r="A22" s="64" t="s">
        <v>16</v>
      </c>
      <c r="B22" s="67">
        <v>248</v>
      </c>
      <c r="C22" s="67">
        <v>0</v>
      </c>
      <c r="D22" s="68">
        <v>0</v>
      </c>
      <c r="E22" s="68">
        <v>2392915</v>
      </c>
      <c r="F22" s="68">
        <v>0</v>
      </c>
      <c r="G22" s="68">
        <v>2392915</v>
      </c>
      <c r="H22" s="68">
        <v>-451122</v>
      </c>
    </row>
    <row r="23" spans="1:8" ht="14">
      <c r="A23" s="64" t="s">
        <v>17</v>
      </c>
      <c r="B23" s="67">
        <v>248</v>
      </c>
      <c r="C23" s="67">
        <v>142</v>
      </c>
      <c r="D23" s="68">
        <v>0</v>
      </c>
      <c r="E23" s="68">
        <v>2392915</v>
      </c>
      <c r="F23" s="68">
        <v>2700000</v>
      </c>
      <c r="G23" s="68">
        <v>5092915</v>
      </c>
      <c r="H23" s="68">
        <v>-727021</v>
      </c>
    </row>
    <row r="24" spans="1:8" ht="14">
      <c r="A24" s="64" t="s">
        <v>18</v>
      </c>
      <c r="B24" s="67">
        <v>46</v>
      </c>
      <c r="C24" s="67">
        <v>0</v>
      </c>
      <c r="D24" s="68">
        <v>0</v>
      </c>
      <c r="E24" s="68">
        <v>554438</v>
      </c>
      <c r="F24" s="68">
        <v>0</v>
      </c>
      <c r="G24" s="68">
        <v>554438</v>
      </c>
      <c r="H24" s="68">
        <v>26915</v>
      </c>
    </row>
    <row r="25" spans="1:8" ht="14">
      <c r="A25" s="64" t="s">
        <v>19</v>
      </c>
      <c r="B25" s="67">
        <v>237</v>
      </c>
      <c r="C25" s="67">
        <v>0</v>
      </c>
      <c r="D25" s="68">
        <v>0</v>
      </c>
      <c r="E25" s="68">
        <v>2952356</v>
      </c>
      <c r="F25" s="68">
        <v>0</v>
      </c>
      <c r="G25" s="68">
        <v>2952356</v>
      </c>
      <c r="H25" s="68">
        <v>234466</v>
      </c>
    </row>
    <row r="26" spans="1:8" ht="14">
      <c r="A26" s="64" t="s">
        <v>20</v>
      </c>
      <c r="B26" s="67">
        <v>139</v>
      </c>
      <c r="C26" s="67">
        <v>0</v>
      </c>
      <c r="D26" s="68">
        <v>0</v>
      </c>
      <c r="E26" s="68">
        <v>1711597</v>
      </c>
      <c r="F26" s="68">
        <v>0</v>
      </c>
      <c r="G26" s="68">
        <v>1711597</v>
      </c>
      <c r="H26" s="68">
        <v>117560</v>
      </c>
    </row>
    <row r="27" spans="1:8" ht="14">
      <c r="A27" s="64" t="s">
        <v>21</v>
      </c>
      <c r="B27" s="67">
        <v>237</v>
      </c>
      <c r="C27" s="67">
        <v>0</v>
      </c>
      <c r="D27" s="68">
        <v>0</v>
      </c>
      <c r="E27" s="68">
        <v>2977531</v>
      </c>
      <c r="F27" s="68">
        <v>0</v>
      </c>
      <c r="G27" s="68">
        <v>2977531</v>
      </c>
      <c r="H27" s="68">
        <v>259641</v>
      </c>
    </row>
    <row r="28" spans="1:8" ht="14">
      <c r="A28" s="64" t="s">
        <v>22</v>
      </c>
      <c r="B28" s="67">
        <v>177</v>
      </c>
      <c r="C28" s="67">
        <v>0</v>
      </c>
      <c r="D28" s="68">
        <v>0</v>
      </c>
      <c r="E28" s="68">
        <v>1466526</v>
      </c>
      <c r="F28" s="68">
        <v>0</v>
      </c>
      <c r="G28" s="68">
        <v>1466526</v>
      </c>
      <c r="H28" s="68">
        <v>-563291</v>
      </c>
    </row>
    <row r="29" spans="1:8" ht="14">
      <c r="A29" s="64" t="s">
        <v>26</v>
      </c>
      <c r="B29" s="67">
        <v>146</v>
      </c>
      <c r="C29" s="67">
        <v>0</v>
      </c>
      <c r="D29" s="68">
        <v>0</v>
      </c>
      <c r="E29" s="68">
        <v>2226923</v>
      </c>
      <c r="F29" s="68">
        <v>0</v>
      </c>
      <c r="G29" s="68">
        <v>2226923</v>
      </c>
      <c r="H29" s="68">
        <v>552611</v>
      </c>
    </row>
    <row r="30" spans="1:8" ht="14">
      <c r="A30" s="64" t="s">
        <v>23</v>
      </c>
      <c r="B30" s="67">
        <v>195</v>
      </c>
      <c r="C30" s="67">
        <v>0</v>
      </c>
      <c r="D30" s="68">
        <v>0</v>
      </c>
      <c r="E30" s="68">
        <v>1720430</v>
      </c>
      <c r="F30" s="68">
        <v>0</v>
      </c>
      <c r="G30" s="68">
        <v>1720430</v>
      </c>
      <c r="H30" s="68">
        <v>-515809</v>
      </c>
    </row>
    <row r="31" spans="1:8" ht="14">
      <c r="A31" s="64" t="s">
        <v>24</v>
      </c>
      <c r="B31" s="67">
        <v>192</v>
      </c>
      <c r="C31" s="67">
        <v>0</v>
      </c>
      <c r="D31" s="68">
        <v>0</v>
      </c>
      <c r="E31" s="68">
        <v>2519289</v>
      </c>
      <c r="F31" s="68">
        <v>0</v>
      </c>
      <c r="G31" s="68">
        <v>2519289</v>
      </c>
      <c r="H31" s="68">
        <v>317454</v>
      </c>
    </row>
    <row r="32" spans="1:8" ht="14">
      <c r="A32" s="64" t="s">
        <v>25</v>
      </c>
      <c r="B32" s="67">
        <v>0</v>
      </c>
      <c r="C32" s="67">
        <v>82</v>
      </c>
      <c r="D32" s="68">
        <v>0</v>
      </c>
      <c r="E32" s="68">
        <v>0</v>
      </c>
      <c r="F32" s="68">
        <v>1500000</v>
      </c>
      <c r="G32" s="68">
        <v>1500000</v>
      </c>
      <c r="H32" s="68">
        <v>-218477</v>
      </c>
    </row>
    <row r="33" spans="1:8" ht="14">
      <c r="A33" s="64"/>
      <c r="B33" s="67"/>
      <c r="C33" s="67"/>
      <c r="D33" s="68"/>
      <c r="E33" s="68"/>
      <c r="F33" s="68"/>
      <c r="G33" s="68"/>
      <c r="H33" s="68"/>
    </row>
    <row r="34" spans="1:8" ht="14">
      <c r="A34" s="64" t="s">
        <v>53</v>
      </c>
      <c r="B34" s="67">
        <v>5232</v>
      </c>
      <c r="C34" s="67">
        <v>2863</v>
      </c>
      <c r="D34" s="68">
        <v>60000000</v>
      </c>
      <c r="E34" s="68">
        <v>60000000</v>
      </c>
      <c r="F34" s="68">
        <v>60000000</v>
      </c>
      <c r="G34" s="68">
        <v>180000000</v>
      </c>
      <c r="H34" s="68">
        <v>0</v>
      </c>
    </row>
  </sheetData>
  <mergeCells count="3">
    <mergeCell ref="A1:H1"/>
    <mergeCell ref="A2:H2"/>
    <mergeCell ref="B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Party funds</vt:lpstr>
      <vt:lpstr>CNE $</vt:lpstr>
      <vt:lpstr>CNE 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Hanlon</dc:creator>
  <cp:lastModifiedBy>Joseph Hanlon</cp:lastModifiedBy>
  <dcterms:created xsi:type="dcterms:W3CDTF">2019-09-16T09:22:17Z</dcterms:created>
  <dcterms:modified xsi:type="dcterms:W3CDTF">2019-10-12T10:29:24Z</dcterms:modified>
</cp:coreProperties>
</file>